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9E0" lockStructure="1"/>
  <bookViews>
    <workbookView xWindow="120" yWindow="120" windowWidth="11775" windowHeight="5355"/>
  </bookViews>
  <sheets>
    <sheet name="วิธีการใช้" sheetId="4" r:id="rId1"/>
    <sheet name="กรอกข้อมูล" sheetId="1" r:id="rId2"/>
    <sheet name="ตารางคำนวณ" sheetId="3" r:id="rId3"/>
    <sheet name="ผลวิเคราะห์" sheetId="2" r:id="rId4"/>
    <sheet name="Chi-test" sheetId="7" r:id="rId5"/>
  </sheets>
  <externalReferences>
    <externalReference r:id="rId6"/>
  </externalReferences>
  <definedNames>
    <definedName name="_xlnm.Print_Area" localSheetId="0">วิธีการใช้!$A$1:$I$25</definedName>
    <definedName name="ulpercent">[1]กรอกข้อมูล!$A$1</definedName>
  </definedNames>
  <calcPr calcId="144525"/>
</workbook>
</file>

<file path=xl/calcChain.xml><?xml version="1.0" encoding="utf-8"?>
<calcChain xmlns="http://schemas.openxmlformats.org/spreadsheetml/2006/main">
  <c r="D4" i="3" l="1"/>
  <c r="E4" i="3"/>
  <c r="F4" i="3"/>
  <c r="H4" i="3"/>
  <c r="I4" i="3"/>
  <c r="A25" i="3"/>
  <c r="B40" i="1"/>
  <c r="F2" i="2" s="1"/>
  <c r="H15" i="2" l="1"/>
  <c r="A36" i="2"/>
  <c r="A14" i="2"/>
  <c r="A1" i="3"/>
  <c r="I36" i="1"/>
  <c r="I24" i="3" s="1"/>
  <c r="I35" i="1"/>
  <c r="I23" i="3" s="1"/>
  <c r="I34" i="1"/>
  <c r="I22" i="3" s="1"/>
  <c r="I33" i="1"/>
  <c r="I21" i="3" s="1"/>
  <c r="I32" i="1"/>
  <c r="I20" i="3" s="1"/>
  <c r="I31" i="1"/>
  <c r="I19" i="3" s="1"/>
  <c r="I30" i="1"/>
  <c r="I18" i="3" s="1"/>
  <c r="I29" i="1"/>
  <c r="I17" i="3" s="1"/>
  <c r="I28" i="1"/>
  <c r="I16" i="3" s="1"/>
  <c r="I27" i="1"/>
  <c r="I15" i="3" s="1"/>
  <c r="I26" i="1"/>
  <c r="I14" i="3" s="1"/>
  <c r="I25" i="1"/>
  <c r="I13" i="3" s="1"/>
  <c r="I24" i="1"/>
  <c r="I12" i="3" s="1"/>
  <c r="I23" i="1"/>
  <c r="I11" i="3" s="1"/>
  <c r="I22" i="1"/>
  <c r="I10" i="3" s="1"/>
  <c r="H36" i="1"/>
  <c r="H24" i="3" s="1"/>
  <c r="H35" i="1"/>
  <c r="H23" i="3" s="1"/>
  <c r="H34" i="1"/>
  <c r="H22" i="3" s="1"/>
  <c r="H33" i="1"/>
  <c r="H21" i="3" s="1"/>
  <c r="H32" i="1"/>
  <c r="H20" i="3" s="1"/>
  <c r="H31" i="1"/>
  <c r="H19" i="3" s="1"/>
  <c r="H30" i="1"/>
  <c r="H18" i="3" s="1"/>
  <c r="H29" i="1"/>
  <c r="H17" i="3" s="1"/>
  <c r="H28" i="1"/>
  <c r="H16" i="3" s="1"/>
  <c r="H27" i="1"/>
  <c r="H15" i="3" s="1"/>
  <c r="H26" i="1"/>
  <c r="H14" i="3" s="1"/>
  <c r="H25" i="1"/>
  <c r="H13" i="3" s="1"/>
  <c r="H24" i="1"/>
  <c r="H12" i="3" s="1"/>
  <c r="H23" i="1"/>
  <c r="H11" i="3" s="1"/>
  <c r="H22" i="1"/>
  <c r="H10" i="3" s="1"/>
  <c r="F9" i="2"/>
  <c r="B41" i="1"/>
  <c r="F36" i="1"/>
  <c r="F24" i="3" s="1"/>
  <c r="F35" i="1"/>
  <c r="F23" i="3" s="1"/>
  <c r="F34" i="1"/>
  <c r="F22" i="3" s="1"/>
  <c r="F33" i="1"/>
  <c r="F21" i="3" s="1"/>
  <c r="F32" i="1"/>
  <c r="F20" i="3" s="1"/>
  <c r="F31" i="1"/>
  <c r="F19" i="3" s="1"/>
  <c r="F30" i="1"/>
  <c r="F18" i="3" s="1"/>
  <c r="F29" i="1"/>
  <c r="F17" i="3" s="1"/>
  <c r="F28" i="1"/>
  <c r="F16" i="3" s="1"/>
  <c r="F27" i="1"/>
  <c r="F15" i="3" s="1"/>
  <c r="F26" i="1"/>
  <c r="F14" i="3" s="1"/>
  <c r="F25" i="1"/>
  <c r="F13" i="3" s="1"/>
  <c r="F24" i="1"/>
  <c r="F12" i="3" s="1"/>
  <c r="F23" i="1"/>
  <c r="F11" i="3" s="1"/>
  <c r="F22" i="1"/>
  <c r="F10" i="3" s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C36" i="1"/>
  <c r="C24" i="3" s="1"/>
  <c r="C18" i="1"/>
  <c r="C6" i="3" s="1"/>
  <c r="C19" i="1"/>
  <c r="C7" i="3" s="1"/>
  <c r="C20" i="1"/>
  <c r="C8" i="3" s="1"/>
  <c r="C21" i="1"/>
  <c r="C9" i="3" s="1"/>
  <c r="C22" i="1"/>
  <c r="C10" i="3" s="1"/>
  <c r="C23" i="1"/>
  <c r="C11" i="3" s="1"/>
  <c r="C24" i="1"/>
  <c r="C12" i="3" s="1"/>
  <c r="C25" i="1"/>
  <c r="C13" i="3" s="1"/>
  <c r="C26" i="1"/>
  <c r="C14" i="3" s="1"/>
  <c r="C27" i="1"/>
  <c r="C15" i="3" s="1"/>
  <c r="C28" i="1"/>
  <c r="C16" i="3" s="1"/>
  <c r="C29" i="1"/>
  <c r="C17" i="3" s="1"/>
  <c r="C30" i="1"/>
  <c r="C18" i="3" s="1"/>
  <c r="C31" i="1"/>
  <c r="C19" i="3" s="1"/>
  <c r="C32" i="1"/>
  <c r="C20" i="3" s="1"/>
  <c r="C33" i="1"/>
  <c r="C21" i="3" s="1"/>
  <c r="C34" i="1"/>
  <c r="C22" i="3" s="1"/>
  <c r="C35" i="1"/>
  <c r="C23" i="3" s="1"/>
  <c r="C17" i="1"/>
  <c r="C5" i="3" s="1"/>
  <c r="B18" i="1"/>
  <c r="B6" i="3" s="1"/>
  <c r="B19" i="1"/>
  <c r="B7" i="3" s="1"/>
  <c r="B20" i="1"/>
  <c r="B8" i="3" s="1"/>
  <c r="B21" i="1"/>
  <c r="B9" i="3" s="1"/>
  <c r="B22" i="1"/>
  <c r="B10" i="3" s="1"/>
  <c r="B23" i="1"/>
  <c r="B11" i="3" s="1"/>
  <c r="B24" i="1"/>
  <c r="B12" i="3" s="1"/>
  <c r="B25" i="1"/>
  <c r="B13" i="3" s="1"/>
  <c r="B26" i="1"/>
  <c r="B14" i="3" s="1"/>
  <c r="B27" i="1"/>
  <c r="B15" i="3" s="1"/>
  <c r="B28" i="1"/>
  <c r="B16" i="3" s="1"/>
  <c r="B29" i="1"/>
  <c r="B17" i="3" s="1"/>
  <c r="B30" i="1"/>
  <c r="B18" i="3" s="1"/>
  <c r="B31" i="1"/>
  <c r="B19" i="3" s="1"/>
  <c r="B32" i="1"/>
  <c r="B20" i="3" s="1"/>
  <c r="B33" i="1"/>
  <c r="B21" i="3" s="1"/>
  <c r="B34" i="1"/>
  <c r="B22" i="3" s="1"/>
  <c r="B35" i="1"/>
  <c r="B23" i="3" s="1"/>
  <c r="B36" i="1"/>
  <c r="B24" i="3" s="1"/>
  <c r="B17" i="1"/>
  <c r="A17" i="1"/>
  <c r="A5" i="3" s="1"/>
  <c r="C16" i="1"/>
  <c r="C4" i="3" s="1"/>
  <c r="A10" i="1"/>
  <c r="A11" i="1"/>
  <c r="A12" i="1"/>
  <c r="B16" i="1"/>
  <c r="B4" i="3" s="1"/>
  <c r="A16" i="1"/>
  <c r="A4" i="3" s="1"/>
  <c r="A18" i="1"/>
  <c r="A6" i="3" s="1"/>
  <c r="A19" i="1"/>
  <c r="A7" i="3" s="1"/>
  <c r="A20" i="1"/>
  <c r="A8" i="3" s="1"/>
  <c r="A21" i="1"/>
  <c r="A9" i="3" s="1"/>
  <c r="A22" i="1"/>
  <c r="A10" i="3" s="1"/>
  <c r="A23" i="1"/>
  <c r="A11" i="3" s="1"/>
  <c r="A24" i="1"/>
  <c r="A12" i="3" s="1"/>
  <c r="A25" i="1"/>
  <c r="A13" i="3" s="1"/>
  <c r="A26" i="1"/>
  <c r="A14" i="3" s="1"/>
  <c r="A27" i="1"/>
  <c r="A15" i="3" s="1"/>
  <c r="A28" i="1"/>
  <c r="A16" i="3" s="1"/>
  <c r="A29" i="1"/>
  <c r="A17" i="3" s="1"/>
  <c r="A30" i="1"/>
  <c r="A18" i="3" s="1"/>
  <c r="A31" i="1"/>
  <c r="A19" i="3" s="1"/>
  <c r="A32" i="1"/>
  <c r="A20" i="3" s="1"/>
  <c r="A33" i="1"/>
  <c r="A21" i="3" s="1"/>
  <c r="A34" i="1"/>
  <c r="A22" i="3" s="1"/>
  <c r="A35" i="1"/>
  <c r="A23" i="3" s="1"/>
  <c r="A36" i="1"/>
  <c r="A24" i="3" s="1"/>
  <c r="B5" i="3" l="1"/>
  <c r="B37" i="1"/>
  <c r="D21" i="2"/>
  <c r="D10" i="3"/>
  <c r="D22" i="2"/>
  <c r="D11" i="3"/>
  <c r="D23" i="2"/>
  <c r="D12" i="3"/>
  <c r="D24" i="2"/>
  <c r="D13" i="3"/>
  <c r="D25" i="2"/>
  <c r="D14" i="3"/>
  <c r="D26" i="2"/>
  <c r="D15" i="3"/>
  <c r="D27" i="2"/>
  <c r="D16" i="3"/>
  <c r="D28" i="2"/>
  <c r="D17" i="3"/>
  <c r="D29" i="2"/>
  <c r="D18" i="3"/>
  <c r="D30" i="2"/>
  <c r="D19" i="3"/>
  <c r="D31" i="2"/>
  <c r="D20" i="3"/>
  <c r="D32" i="2"/>
  <c r="D21" i="3"/>
  <c r="D33" i="2"/>
  <c r="D22" i="3"/>
  <c r="D34" i="2"/>
  <c r="D23" i="3"/>
  <c r="D35" i="2"/>
  <c r="D24" i="3"/>
  <c r="E21" i="2"/>
  <c r="E10" i="3"/>
  <c r="E22" i="2"/>
  <c r="E11" i="3"/>
  <c r="E23" i="2"/>
  <c r="E12" i="3"/>
  <c r="E24" i="2"/>
  <c r="E13" i="3"/>
  <c r="E25" i="2"/>
  <c r="E14" i="3"/>
  <c r="E26" i="2"/>
  <c r="E15" i="3"/>
  <c r="E27" i="2"/>
  <c r="E16" i="3"/>
  <c r="E28" i="2"/>
  <c r="E17" i="3"/>
  <c r="E29" i="2"/>
  <c r="E18" i="3"/>
  <c r="E30" i="2"/>
  <c r="E19" i="3"/>
  <c r="E31" i="2"/>
  <c r="E20" i="3"/>
  <c r="E32" i="2"/>
  <c r="E21" i="3"/>
  <c r="E33" i="2"/>
  <c r="E22" i="3"/>
  <c r="E34" i="2"/>
  <c r="E23" i="3"/>
  <c r="E35" i="2"/>
  <c r="E24" i="3"/>
  <c r="H17" i="2"/>
  <c r="H9" i="2"/>
  <c r="C16" i="2"/>
  <c r="C47" i="1"/>
  <c r="F10" i="2" s="1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B43" i="1"/>
  <c r="H18" i="2" s="1"/>
  <c r="C37" i="1"/>
  <c r="C25" i="3" s="1"/>
  <c r="J9" i="2" l="1"/>
  <c r="D41" i="1"/>
  <c r="B25" i="3"/>
  <c r="C45" i="1"/>
  <c r="C12" i="2" s="1"/>
  <c r="C44" i="1"/>
  <c r="D11" i="2" s="1"/>
  <c r="C36" i="2"/>
  <c r="D21" i="1"/>
  <c r="D20" i="1"/>
  <c r="D19" i="1"/>
  <c r="D18" i="1"/>
  <c r="D17" i="1"/>
  <c r="D16" i="2" l="1"/>
  <c r="D5" i="3"/>
  <c r="D17" i="2"/>
  <c r="D6" i="3"/>
  <c r="D18" i="2"/>
  <c r="D7" i="3"/>
  <c r="D19" i="2"/>
  <c r="D8" i="3"/>
  <c r="D20" i="2"/>
  <c r="D9" i="3"/>
  <c r="E17" i="1"/>
  <c r="H17" i="1"/>
  <c r="H5" i="3" s="1"/>
  <c r="E18" i="1"/>
  <c r="H18" i="1"/>
  <c r="H6" i="3" s="1"/>
  <c r="E19" i="1"/>
  <c r="H19" i="1"/>
  <c r="H7" i="3" s="1"/>
  <c r="E20" i="1"/>
  <c r="H20" i="1"/>
  <c r="H8" i="3" s="1"/>
  <c r="E21" i="1"/>
  <c r="H21" i="1"/>
  <c r="H9" i="3" s="1"/>
  <c r="D37" i="1"/>
  <c r="D25" i="3" s="1"/>
  <c r="E20" i="2" l="1"/>
  <c r="E9" i="3"/>
  <c r="E19" i="2"/>
  <c r="E8" i="3"/>
  <c r="E18" i="2"/>
  <c r="E7" i="3"/>
  <c r="E17" i="2"/>
  <c r="E6" i="3"/>
  <c r="E16" i="2"/>
  <c r="E5" i="3"/>
  <c r="I21" i="1"/>
  <c r="I9" i="3" s="1"/>
  <c r="I20" i="1"/>
  <c r="I8" i="3" s="1"/>
  <c r="I19" i="1"/>
  <c r="I7" i="3" s="1"/>
  <c r="I18" i="1"/>
  <c r="I6" i="3" s="1"/>
  <c r="F21" i="1"/>
  <c r="F9" i="3" s="1"/>
  <c r="F20" i="1"/>
  <c r="F8" i="3" s="1"/>
  <c r="F19" i="1"/>
  <c r="F7" i="3" s="1"/>
  <c r="F18" i="1"/>
  <c r="F6" i="3" s="1"/>
  <c r="I17" i="1"/>
  <c r="I5" i="3" s="1"/>
  <c r="H37" i="1"/>
  <c r="H25" i="3" s="1"/>
  <c r="F17" i="1"/>
  <c r="F5" i="3" s="1"/>
  <c r="E37" i="1"/>
  <c r="E25" i="3" s="1"/>
  <c r="I37" i="1" l="1"/>
  <c r="I25" i="3" s="1"/>
  <c r="F37" i="1"/>
  <c r="B42" i="1" l="1"/>
  <c r="F25" i="3"/>
  <c r="H16" i="2" l="1"/>
  <c r="F7" i="2"/>
</calcChain>
</file>

<file path=xl/sharedStrings.xml><?xml version="1.0" encoding="utf-8"?>
<sst xmlns="http://schemas.openxmlformats.org/spreadsheetml/2006/main" count="84" uniqueCount="80">
  <si>
    <t xml:space="preserve"> </t>
  </si>
  <si>
    <t>ชุดโปรแกรมช่วยการวิเคราะห์งานวิจัยทางการศึกษา</t>
  </si>
  <si>
    <t>คำแนะนำในการใช้งาน</t>
  </si>
  <si>
    <t>F</t>
  </si>
  <si>
    <t>การทดสอบภาวะสารูปสนิทดี (Test for Goodness of Fit) - การทดสอบสัดส่วน</t>
  </si>
  <si>
    <t>แทน</t>
  </si>
  <si>
    <t>การกำหนดตัวแปร</t>
  </si>
  <si>
    <t>เกรด</t>
  </si>
  <si>
    <t>จำนวนนิสิต</t>
  </si>
  <si>
    <t>กรอกข้อมูลลงในตารางข้างล่างนี้</t>
  </si>
  <si>
    <t>A</t>
  </si>
  <si>
    <t>B</t>
  </si>
  <si>
    <t>C</t>
  </si>
  <si>
    <t>D</t>
  </si>
  <si>
    <t>สัดส่วน</t>
  </si>
  <si>
    <t>Oi</t>
  </si>
  <si>
    <t>Ei=npi</t>
  </si>
  <si>
    <t>pi</t>
  </si>
  <si>
    <t>Xi</t>
  </si>
  <si>
    <t>(Oi-Ei)</t>
  </si>
  <si>
    <t>สัดส่วนของประชากรเท่ากันหรือเท่ากับค่าที่คาดหวังไว้</t>
  </si>
  <si>
    <t>สัดส่วนของประชากรอย่างน้อย 1 คู่ ไม่เท่ากันหรือไม่เท่ากับค่าที่คาดหวังไว้</t>
  </si>
  <si>
    <t>ใช้สถิติในการทดสอบ คือ</t>
  </si>
  <si>
    <t>จากการคำนวณได้</t>
  </si>
  <si>
    <t xml:space="preserve">บริเวณวิกฤต คือ </t>
  </si>
  <si>
    <t>df = k - 1 =</t>
  </si>
  <si>
    <t>โดย</t>
  </si>
  <si>
    <t>จากการเปิดตารางได้</t>
  </si>
  <si>
    <t>ดังนั้นสรุปผลได้ว่า</t>
  </si>
  <si>
    <t>เท่ากับ</t>
  </si>
  <si>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ที่ต้องการทดสอบ</t>
    </r>
  </si>
  <si>
    <t>ตารางการคำนวณหาค่าไคสแควร์</t>
  </si>
  <si>
    <r>
      <t xml:space="preserve">ใส่ชื่อตัวแปรและระดับนัยสำคัญที่ต้องการทดสอบ
     </t>
    </r>
    <r>
      <rPr>
        <b/>
        <sz val="16"/>
        <color rgb="FF0000FF"/>
        <rFont val="Symbol"/>
        <family val="1"/>
        <charset val="2"/>
      </rPr>
      <t>ß</t>
    </r>
  </si>
  <si>
    <t xml:space="preserve">               1. ความถี่ที่คาดไว้ของแต่ละระดับไม่ควรต่ำกว่า 5 </t>
  </si>
  <si>
    <t xml:space="preserve">               2. ในกรณีที่ระดับของข้อมูลมีเพียง 2 ระดับ (k=2) จะมีผลให้ค่าไคสแควร์สูงกว่าที่ควรจะเป็น จึงต้องใช้สูตรปรับค่าไคสแควร์ ยกเว้นมีขนาดตัวอย่างมากกว่า 50 ตัวอย่าง</t>
  </si>
  <si>
    <t xml:space="preserve">              โดยมีขั้นตอนการใช้ ดังต่อไปนี้ </t>
  </si>
  <si>
    <t>|Oi-Ei|</t>
  </si>
  <si>
    <t>กรณีมีข้อมูล 2 ระดับ ต้องปรับค่า</t>
  </si>
  <si>
    <t>ผลการวิเคราะห์ข้อมูล การทดสอบสัดส่วนของประชากร</t>
  </si>
  <si>
    <t>ข้อจำกัดของค่า k กับ n</t>
  </si>
  <si>
    <t xml:space="preserve">               3. เมื่อต้องการนำตารางไปจัดทำรายงาน ให้เลือกข้อความและตาราง แล้วคัดลอกไปวางในเวิร์ด </t>
  </si>
  <si>
    <t xml:space="preserve">               4. ให้บันทึกเป็นแฟ้มข้อมูลในชื่อใหม่ตามต้องการ </t>
  </si>
  <si>
    <t>p.05 =</t>
  </si>
  <si>
    <t>Total</t>
  </si>
  <si>
    <t>Observed N</t>
  </si>
  <si>
    <t>Expected N</t>
  </si>
  <si>
    <t>Residual</t>
  </si>
  <si>
    <t>Chi-Square</t>
  </si>
  <si>
    <t>df</t>
  </si>
  <si>
    <t>Asymp. Sig.</t>
  </si>
  <si>
    <t>Test Statistics</t>
  </si>
  <si>
    <t>โปรแกรมช่วยวิเคราะห์การทดสอบไคสแควร์ข้อมูลจำแนกทางเดียว
กรณีการทดสอบภาวะสารูปสนิทดี (Test for Goodness of Fit) - การทดสอบสัดส่วน</t>
  </si>
  <si>
    <t>สรุปผลการทดสอบสมมติฐานคือ</t>
  </si>
  <si>
    <t xml:space="preserve">พัฒนาโดย...นายศักดิ์สิทธิ์ วัชรารัตน์ วิทยาลัยสารพัดช่างพิษณุโลก สำนักงานคณะกรรมการการอาชีวศึกษา, 2552 </t>
  </si>
  <si>
    <t>http://home.comcast.net/~sharov/PopEcol/tables/chisq.html</t>
  </si>
  <si>
    <t>Chi-Square Table</t>
  </si>
  <si>
    <t>Confidence level (alpha)</t>
  </si>
  <si>
    <t xml:space="preserve">df </t>
  </si>
  <si>
    <t>http://ecow.engr.wisc.edu/cgi-bin/get/ie/320/vischulis/supplement/chi-squaretable.pdf</t>
  </si>
  <si>
    <t>http://www.statsoft.com/textbook/sttable.html#chi</t>
  </si>
  <si>
    <t>http://mips.stanford.edu/public/classes/stats_data_analysis/principles/chi_table2.html</t>
  </si>
  <si>
    <t>table =</t>
  </si>
  <si>
    <t>ไคสแควร์</t>
  </si>
  <si>
    <r>
      <t xml:space="preserve">               2. เมื่อกรอกข้อมูลเสร็จสิ้นแล้ว สามารถตรวจสอบผลได้ที่</t>
    </r>
    <r>
      <rPr>
        <b/>
        <sz val="16"/>
        <color rgb="FFFF0000"/>
        <rFont val="Angsana New"/>
        <family val="1"/>
      </rPr>
      <t>แผ่นงานตารางคำนวณ และผลวิเคราะห์</t>
    </r>
    <r>
      <rPr>
        <sz val="16"/>
        <rFont val="Angsana New"/>
        <family val="2"/>
        <charset val="222"/>
      </rPr>
      <t xml:space="preserve"> </t>
    </r>
  </si>
  <si>
    <r>
      <t>H</t>
    </r>
    <r>
      <rPr>
        <vertAlign val="subscript"/>
        <sz val="16"/>
        <color theme="1"/>
        <rFont val="Angsana New"/>
        <family val="2"/>
        <charset val="222"/>
      </rPr>
      <t>0</t>
    </r>
    <r>
      <rPr>
        <sz val="16"/>
        <color theme="1"/>
        <rFont val="Angsana New"/>
        <family val="2"/>
        <charset val="222"/>
      </rPr>
      <t xml:space="preserve"> :</t>
    </r>
  </si>
  <si>
    <r>
      <t>H</t>
    </r>
    <r>
      <rPr>
        <vertAlign val="subscript"/>
        <sz val="16"/>
        <color theme="1"/>
        <rFont val="Angsana New"/>
        <family val="2"/>
        <charset val="222"/>
      </rPr>
      <t>1</t>
    </r>
    <r>
      <rPr>
        <sz val="16"/>
        <color theme="1"/>
        <rFont val="Angsana New"/>
        <family val="2"/>
        <charset val="222"/>
      </rPr>
      <t xml:space="preserve"> :</t>
    </r>
  </si>
  <si>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 xml:space="preserve"> =</t>
    </r>
  </si>
  <si>
    <r>
      <t xml:space="preserve">               1.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ให้กำหนดชื่อตัวแปร และกรอกข้อมูลลงในตารางให้ครบถ้วน โดยได้จัดเตรียมไว้จำนวนตั้งแต่ 1-20 ตัวแปร </t>
    </r>
  </si>
  <si>
    <t>email: saksit2500@gmail.com; saksit2500@hotmail.com; saksit2500@yahoo.com</t>
  </si>
  <si>
    <t>จำนวนระดับหรือความถี่</t>
  </si>
  <si>
    <t>หรือ</t>
  </si>
  <si>
    <t xml:space="preserve">   สูตร</t>
  </si>
  <si>
    <t>n =</t>
  </si>
  <si>
    <t>ในที่นี้เป็นการทดสอบสัดส่วนของประชากรที่มี</t>
  </si>
  <si>
    <t>ลักษณะหรือความถี่ โดยมีสมมติฐาน ดังนี้</t>
  </si>
  <si>
    <r>
      <t xml:space="preserve"> ที่มา: พิสมัย หาญมงคลพิพัฒน์.2550. </t>
    </r>
    <r>
      <rPr>
        <b/>
        <sz val="14"/>
        <color theme="1"/>
        <rFont val="Angsana New"/>
        <family val="1"/>
      </rPr>
      <t>หลักสถิติ1</t>
    </r>
    <r>
      <rPr>
        <sz val="14"/>
        <color theme="1"/>
        <rFont val="Angsana New"/>
        <family val="2"/>
        <charset val="222"/>
      </rPr>
      <t>. พิมพ์ครั้งที่ 3.กรุงเทพฯ: สำนักพิมพ์มหาวิทยาลัยเกษตรศาสตร์.หน้าที่ 244 - 245. (จากตัวอย่างที่ 9.6)</t>
    </r>
  </si>
  <si>
    <t>เมื่อ k &gt; 2, n &gt; 50 แต่ถ้า k = 2, n ≤ 50 ใช้สูตร</t>
  </si>
  <si>
    <r>
      <t>(Oi-Ei)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2"/>
        <charset val="222"/>
      </rPr>
      <t>/Ei</t>
    </r>
  </si>
  <si>
    <r>
      <t>( |Oi-Ei|-0.5)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2"/>
        <charset val="222"/>
      </rPr>
      <t>/Ei</t>
    </r>
  </si>
  <si>
    <r>
      <t xml:space="preserve">               โปรแกรมช่วยวิเคราะห์การทดสอบไคสแควร์ข้อมูลจำแนกทางเดียว (One-way table) กรณีการทดสอบภาวะสารูปสนิทดี (Test for Goodness of Fit) - การทดสอบสัดส่วน (Test for Ratio) นี้ จะช่วยทดสอบสมมติฐานเกี่ยวกับลักษณะต่าง ๆ ของประชากรว่าเป็นไปตามที่คาดไว้หรือไม่ ที่มีประชากรตั้งแต่ 3 ระดับขึ้นไป  </t>
    </r>
    <r>
      <rPr>
        <sz val="16"/>
        <color rgb="FF57257D"/>
        <rFont val="Angsana New"/>
        <family val="1"/>
      </rPr>
      <t xml:space="preserve">ทั้งนี้มีข้อจำกัดในการใช้ ดังนี้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</si>
</sst>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000"/>
    <numFmt numFmtId="188" formatCode="0.000"/>
    <numFmt numFmtId="189" formatCode="0.0"/>
  </numFmts>
  <fonts count="33" x14ac:knownFonts="1">
    <font>
      <sz val="14"/>
      <color theme="1"/>
      <name val="Angsana New"/>
      <family val="2"/>
      <charset val="222"/>
    </font>
    <font>
      <sz val="14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0"/>
      <name val="Arial"/>
      <family val="2"/>
    </font>
    <font>
      <b/>
      <sz val="16"/>
      <name val="Angsana New"/>
      <family val="2"/>
      <charset val="222"/>
    </font>
    <font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sz val="14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sz val="16"/>
      <name val="Angsana New"/>
      <family val="1"/>
    </font>
    <font>
      <b/>
      <sz val="16"/>
      <color theme="1"/>
      <name val="Angsana New"/>
      <family val="1"/>
    </font>
    <font>
      <b/>
      <sz val="16"/>
      <color theme="0"/>
      <name val="Angsana New"/>
      <family val="2"/>
    </font>
    <font>
      <b/>
      <sz val="14"/>
      <color theme="1"/>
      <name val="Angsana New"/>
      <family val="1"/>
    </font>
    <font>
      <b/>
      <sz val="16"/>
      <color rgb="FF0000FF"/>
      <name val="Angsana New"/>
      <family val="2"/>
      <charset val="222"/>
    </font>
    <font>
      <b/>
      <sz val="16"/>
      <color rgb="FF0000FF"/>
      <name val="Symbol"/>
      <family val="1"/>
      <charset val="2"/>
    </font>
    <font>
      <sz val="16"/>
      <color theme="1"/>
      <name val="Symbol"/>
      <family val="1"/>
      <charset val="2"/>
    </font>
    <font>
      <sz val="16"/>
      <color theme="1"/>
      <name val="Angsana New"/>
      <family val="1"/>
    </font>
    <font>
      <b/>
      <sz val="14"/>
      <color theme="1"/>
      <name val="Angsana New"/>
      <family val="2"/>
      <charset val="222"/>
    </font>
    <font>
      <b/>
      <sz val="16"/>
      <color rgb="FF7030A0"/>
      <name val="Angsana New"/>
      <family val="1"/>
    </font>
    <font>
      <b/>
      <sz val="16"/>
      <color rgb="FFFF0000"/>
      <name val="Angsana New"/>
      <family val="1"/>
    </font>
    <font>
      <sz val="16"/>
      <color rgb="FF57257D"/>
      <name val="Angsana New"/>
      <family val="2"/>
      <charset val="222"/>
    </font>
    <font>
      <sz val="16"/>
      <color rgb="FF57257D"/>
      <name val="Angsana New"/>
      <family val="1"/>
    </font>
    <font>
      <vertAlign val="subscript"/>
      <sz val="16"/>
      <color theme="1"/>
      <name val="Angsana New"/>
      <family val="2"/>
      <charset val="222"/>
    </font>
    <font>
      <b/>
      <sz val="14"/>
      <color rgb="FF00B0F0"/>
      <name val="Angsana New"/>
      <family val="1"/>
    </font>
    <font>
      <b/>
      <sz val="16"/>
      <color theme="0"/>
      <name val="Angsana New"/>
      <family val="2"/>
      <charset val="222"/>
    </font>
    <font>
      <sz val="16"/>
      <color theme="0"/>
      <name val="Angsana New"/>
      <family val="2"/>
      <charset val="222"/>
    </font>
    <font>
      <sz val="14"/>
      <color theme="0"/>
      <name val="Angsana New"/>
      <family val="2"/>
      <charset val="222"/>
    </font>
    <font>
      <vertAlign val="superscript"/>
      <sz val="16"/>
      <color theme="0"/>
      <name val="Angsana New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6" fillId="2" borderId="1" applyNumberFormat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50">
    <xf numFmtId="0" fontId="0" fillId="0" borderId="0" xfId="0"/>
    <xf numFmtId="0" fontId="2" fillId="3" borderId="0" xfId="1" applyFont="1" applyFill="1"/>
    <xf numFmtId="0" fontId="2" fillId="0" borderId="0" xfId="1" applyFont="1" applyFill="1"/>
    <xf numFmtId="0" fontId="4" fillId="4" borderId="0" xfId="2" applyFont="1" applyFill="1" applyAlignment="1"/>
    <xf numFmtId="0" fontId="5" fillId="3" borderId="0" xfId="2" applyFont="1" applyFill="1"/>
    <xf numFmtId="0" fontId="5" fillId="0" borderId="0" xfId="2" applyFont="1" applyFill="1"/>
    <xf numFmtId="0" fontId="7" fillId="3" borderId="0" xfId="1" applyFont="1" applyFill="1" applyBorder="1" applyAlignment="1">
      <alignment vertical="center"/>
    </xf>
    <xf numFmtId="0" fontId="5" fillId="0" borderId="0" xfId="2" applyFont="1"/>
    <xf numFmtId="0" fontId="2" fillId="0" borderId="0" xfId="1" applyFont="1"/>
    <xf numFmtId="0" fontId="1" fillId="3" borderId="0" xfId="1" applyFont="1" applyFill="1"/>
    <xf numFmtId="0" fontId="10" fillId="3" borderId="0" xfId="1" applyFont="1" applyFill="1" applyBorder="1" applyAlignment="1">
      <alignment vertical="center"/>
    </xf>
    <xf numFmtId="0" fontId="11" fillId="0" borderId="0" xfId="2" applyFont="1"/>
    <xf numFmtId="0" fontId="1" fillId="0" borderId="0" xfId="1" applyFont="1"/>
    <xf numFmtId="0" fontId="12" fillId="3" borderId="0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/>
    </xf>
    <xf numFmtId="0" fontId="4" fillId="3" borderId="0" xfId="2" applyFont="1" applyFill="1" applyBorder="1" applyAlignment="1"/>
    <xf numFmtId="0" fontId="4" fillId="3" borderId="0" xfId="2" applyFont="1" applyFill="1" applyAlignment="1"/>
    <xf numFmtId="0" fontId="5" fillId="3" borderId="0" xfId="1" applyFont="1" applyFill="1"/>
    <xf numFmtId="0" fontId="13" fillId="3" borderId="0" xfId="1" applyFont="1" applyFill="1" applyBorder="1" applyAlignment="1">
      <alignment horizontal="left" vertical="center"/>
    </xf>
    <xf numFmtId="0" fontId="5" fillId="0" borderId="0" xfId="1" applyFont="1"/>
    <xf numFmtId="0" fontId="14" fillId="3" borderId="0" xfId="1" applyFont="1" applyFill="1"/>
    <xf numFmtId="0" fontId="14" fillId="3" borderId="0" xfId="2" applyFont="1" applyFill="1"/>
    <xf numFmtId="0" fontId="14" fillId="0" borderId="0" xfId="2" applyFont="1" applyFill="1"/>
    <xf numFmtId="0" fontId="14" fillId="0" borderId="0" xfId="1" applyFont="1" applyFill="1"/>
    <xf numFmtId="0" fontId="15" fillId="0" borderId="0" xfId="1" applyFont="1" applyFill="1"/>
    <xf numFmtId="0" fontId="15" fillId="0" borderId="0" xfId="1" applyFont="1"/>
    <xf numFmtId="0" fontId="0" fillId="0" borderId="4" xfId="0" applyBorder="1"/>
    <xf numFmtId="0" fontId="15" fillId="0" borderId="0" xfId="0" applyFont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6" borderId="4" xfId="0" applyFont="1" applyFill="1" applyBorder="1" applyAlignment="1">
      <alignment horizontal="right"/>
    </xf>
    <xf numFmtId="0" fontId="21" fillId="0" borderId="0" xfId="0" applyFont="1"/>
    <xf numFmtId="0" fontId="1" fillId="0" borderId="0" xfId="7" applyFont="1"/>
    <xf numFmtId="0" fontId="1" fillId="0" borderId="0" xfId="0" applyFont="1"/>
    <xf numFmtId="1" fontId="1" fillId="0" borderId="0" xfId="7" applyNumberFormat="1" applyFont="1" applyAlignment="1">
      <alignment horizontal="center"/>
    </xf>
    <xf numFmtId="0" fontId="15" fillId="0" borderId="0" xfId="7" applyFont="1"/>
    <xf numFmtId="2" fontId="17" fillId="0" borderId="4" xfId="0" applyNumberFormat="1" applyFont="1" applyBorder="1" applyAlignment="1" applyProtection="1">
      <alignment horizontal="left"/>
      <protection locked="0"/>
    </xf>
    <xf numFmtId="0" fontId="0" fillId="0" borderId="0" xfId="0" applyFont="1"/>
    <xf numFmtId="0" fontId="17" fillId="0" borderId="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1" fontId="17" fillId="0" borderId="4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>
      <alignment wrapText="1"/>
    </xf>
    <xf numFmtId="2" fontId="0" fillId="0" borderId="4" xfId="0" applyNumberFormat="1" applyFont="1" applyBorder="1" applyAlignment="1">
      <alignment wrapText="1"/>
    </xf>
    <xf numFmtId="2" fontId="0" fillId="0" borderId="4" xfId="0" applyNumberFormat="1" applyBorder="1"/>
    <xf numFmtId="1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4" xfId="0" applyFont="1" applyBorder="1"/>
    <xf numFmtId="2" fontId="0" fillId="0" borderId="4" xfId="0" applyNumberFormat="1" applyFont="1" applyBorder="1"/>
    <xf numFmtId="18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9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3" fillId="0" borderId="0" xfId="0" applyFont="1"/>
    <xf numFmtId="0" fontId="2" fillId="7" borderId="4" xfId="0" applyFont="1" applyFill="1" applyBorder="1" applyAlignment="1">
      <alignment horizontal="center"/>
    </xf>
    <xf numFmtId="0" fontId="2" fillId="0" borderId="0" xfId="7" applyFont="1"/>
    <xf numFmtId="0" fontId="2" fillId="0" borderId="0" xfId="0" applyFont="1" applyAlignment="1">
      <alignment horizontal="center"/>
    </xf>
    <xf numFmtId="1" fontId="2" fillId="0" borderId="0" xfId="7" applyNumberFormat="1" applyFont="1" applyAlignment="1">
      <alignment horizontal="left"/>
    </xf>
    <xf numFmtId="0" fontId="2" fillId="0" borderId="0" xfId="7" applyFont="1" applyAlignment="1">
      <alignment horizontal="right"/>
    </xf>
    <xf numFmtId="0" fontId="2" fillId="0" borderId="0" xfId="7" applyFont="1" applyAlignment="1">
      <alignment horizontal="left"/>
    </xf>
    <xf numFmtId="0" fontId="2" fillId="0" borderId="0" xfId="7" applyFont="1" applyAlignment="1">
      <alignment horizontal="right" vertical="top"/>
    </xf>
    <xf numFmtId="0" fontId="2" fillId="0" borderId="0" xfId="7" applyFont="1" applyAlignment="1">
      <alignment vertical="top"/>
    </xf>
    <xf numFmtId="0" fontId="2" fillId="0" borderId="0" xfId="7" applyFont="1" applyFill="1"/>
    <xf numFmtId="2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88" fontId="21" fillId="0" borderId="0" xfId="0" applyNumberFormat="1" applyFont="1" applyAlignment="1">
      <alignment shrinkToFit="1"/>
    </xf>
    <xf numFmtId="0" fontId="2" fillId="0" borderId="0" xfId="0" applyFont="1" applyAlignment="1">
      <alignment horizontal="center" shrinkToFit="1"/>
    </xf>
    <xf numFmtId="0" fontId="11" fillId="0" borderId="0" xfId="0" applyFont="1"/>
    <xf numFmtId="0" fontId="11" fillId="0" borderId="0" xfId="0" applyFont="1" applyProtection="1"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30" fillId="0" borderId="0" xfId="0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Alignment="1" applyProtection="1">
      <alignment horizontal="left"/>
      <protection hidden="1"/>
    </xf>
    <xf numFmtId="188" fontId="30" fillId="0" borderId="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Fill="1" applyBorder="1" applyAlignment="1" applyProtection="1">
      <alignment horizontal="right"/>
      <protection hidden="1"/>
    </xf>
    <xf numFmtId="188" fontId="30" fillId="0" borderId="0" xfId="0" applyNumberFormat="1" applyFont="1" applyFill="1" applyBorder="1" applyProtection="1">
      <protection hidden="1"/>
    </xf>
    <xf numFmtId="2" fontId="30" fillId="0" borderId="0" xfId="0" applyNumberFormat="1" applyFont="1" applyFill="1" applyBorder="1" applyProtection="1">
      <protection hidden="1"/>
    </xf>
    <xf numFmtId="0" fontId="2" fillId="0" borderId="4" xfId="0" applyFont="1" applyBorder="1" applyAlignment="1" applyProtection="1">
      <alignment shrinkToFit="1"/>
      <protection locked="0"/>
    </xf>
    <xf numFmtId="188" fontId="2" fillId="0" borderId="4" xfId="0" applyNumberFormat="1" applyFont="1" applyBorder="1" applyAlignment="1" applyProtection="1">
      <alignment shrinkToFit="1"/>
      <protection locked="0"/>
    </xf>
    <xf numFmtId="0" fontId="5" fillId="3" borderId="0" xfId="1" applyFont="1" applyFill="1" applyBorder="1" applyAlignment="1">
      <alignment horizontal="left" vertical="center" wrapText="1"/>
    </xf>
    <xf numFmtId="0" fontId="25" fillId="3" borderId="0" xfId="1" applyFont="1" applyFill="1" applyBorder="1" applyAlignment="1">
      <alignment horizontal="left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6" borderId="7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18" fillId="10" borderId="7" xfId="0" applyFont="1" applyFill="1" applyBorder="1" applyAlignment="1">
      <alignment horizontal="left" vertical="top" wrapText="1"/>
    </xf>
    <xf numFmtId="0" fontId="18" fillId="10" borderId="6" xfId="0" applyFont="1" applyFill="1" applyBorder="1" applyAlignment="1">
      <alignment horizontal="left" vertical="top" wrapText="1"/>
    </xf>
    <xf numFmtId="0" fontId="18" fillId="10" borderId="5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88" fontId="21" fillId="0" borderId="4" xfId="0" applyNumberFormat="1" applyFont="1" applyBorder="1" applyAlignment="1" applyProtection="1">
      <alignment shrinkToFit="1"/>
      <protection hidden="1"/>
    </xf>
    <xf numFmtId="188" fontId="21" fillId="11" borderId="4" xfId="0" applyNumberFormat="1" applyFont="1" applyFill="1" applyBorder="1" applyAlignment="1" applyProtection="1">
      <alignment shrinkToFit="1"/>
      <protection hidden="1"/>
    </xf>
    <xf numFmtId="0" fontId="21" fillId="11" borderId="4" xfId="0" applyFont="1" applyFill="1" applyBorder="1" applyAlignment="1" applyProtection="1">
      <alignment horizontal="center"/>
      <protection hidden="1"/>
    </xf>
    <xf numFmtId="0" fontId="21" fillId="11" borderId="4" xfId="0" applyFont="1" applyFill="1" applyBorder="1" applyAlignment="1" applyProtection="1">
      <alignment shrinkToFit="1"/>
      <protection hidden="1"/>
    </xf>
    <xf numFmtId="0" fontId="21" fillId="7" borderId="4" xfId="0" applyFont="1" applyFill="1" applyBorder="1" applyAlignment="1" applyProtection="1">
      <alignment horizontal="center"/>
      <protection hidden="1"/>
    </xf>
    <xf numFmtId="0" fontId="21" fillId="5" borderId="4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alignment shrinkToFit="1"/>
      <protection hidden="1"/>
    </xf>
    <xf numFmtId="0" fontId="21" fillId="7" borderId="4" xfId="0" applyFont="1" applyFill="1" applyBorder="1" applyAlignment="1" applyProtection="1">
      <alignment shrinkToFit="1"/>
      <protection hidden="1"/>
    </xf>
    <xf numFmtId="188" fontId="21" fillId="7" borderId="4" xfId="0" applyNumberFormat="1" applyFont="1" applyFill="1" applyBorder="1" applyAlignment="1" applyProtection="1">
      <alignment shrinkToFit="1"/>
      <protection hidden="1"/>
    </xf>
    <xf numFmtId="188" fontId="21" fillId="5" borderId="4" xfId="0" applyNumberFormat="1" applyFont="1" applyFill="1" applyBorder="1" applyAlignment="1" applyProtection="1">
      <alignment shrinkToFit="1"/>
      <protection hidden="1"/>
    </xf>
    <xf numFmtId="187" fontId="2" fillId="0" borderId="0" xfId="0" applyNumberFormat="1" applyFont="1" applyAlignment="1" applyProtection="1">
      <alignment horizontal="left" shrinkToFit="1"/>
      <protection hidden="1"/>
    </xf>
    <xf numFmtId="0" fontId="2" fillId="0" borderId="0" xfId="0" applyFont="1" applyAlignment="1" applyProtection="1">
      <alignment horizontal="left" shrinkToFit="1"/>
      <protection hidden="1"/>
    </xf>
    <xf numFmtId="0" fontId="2" fillId="0" borderId="0" xfId="0" applyFont="1" applyAlignment="1" applyProtection="1">
      <alignment horizontal="left"/>
      <protection hidden="1"/>
    </xf>
    <xf numFmtId="2" fontId="2" fillId="0" borderId="0" xfId="0" applyNumberFormat="1" applyFont="1" applyProtection="1">
      <protection hidden="1"/>
    </xf>
    <xf numFmtId="0" fontId="2" fillId="0" borderId="2" xfId="0" applyFont="1" applyBorder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187" fontId="2" fillId="0" borderId="9" xfId="0" applyNumberFormat="1" applyFont="1" applyBorder="1" applyAlignment="1" applyProtection="1">
      <alignment horizontal="right" shrinkToFit="1"/>
      <protection hidden="1"/>
    </xf>
    <xf numFmtId="187" fontId="2" fillId="0" borderId="10" xfId="0" applyNumberFormat="1" applyFont="1" applyBorder="1" applyAlignment="1" applyProtection="1">
      <alignment horizontal="right" shrinkToFit="1"/>
      <protection hidden="1"/>
    </xf>
    <xf numFmtId="0" fontId="2" fillId="0" borderId="9" xfId="0" applyFont="1" applyBorder="1" applyProtection="1">
      <protection hidden="1"/>
    </xf>
    <xf numFmtId="0" fontId="2" fillId="0" borderId="9" xfId="0" applyFont="1" applyBorder="1" applyAlignment="1" applyProtection="1">
      <alignment horizontal="right" shrinkToFit="1"/>
      <protection hidden="1"/>
    </xf>
    <xf numFmtId="0" fontId="2" fillId="0" borderId="10" xfId="0" applyFont="1" applyBorder="1" applyAlignment="1" applyProtection="1">
      <alignment horizontal="right" shrinkToFit="1"/>
      <protection hidden="1"/>
    </xf>
    <xf numFmtId="0" fontId="2" fillId="0" borderId="11" xfId="0" applyFont="1" applyBorder="1" applyProtection="1">
      <protection hidden="1"/>
    </xf>
    <xf numFmtId="188" fontId="2" fillId="0" borderId="11" xfId="0" applyNumberFormat="1" applyFont="1" applyBorder="1" applyAlignment="1" applyProtection="1">
      <alignment horizontal="right" shrinkToFit="1"/>
      <protection hidden="1"/>
    </xf>
    <xf numFmtId="188" fontId="2" fillId="0" borderId="12" xfId="0" applyNumberFormat="1" applyFont="1" applyBorder="1" applyAlignment="1" applyProtection="1">
      <alignment horizontal="right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8" xfId="0" applyFont="1" applyBorder="1" applyAlignment="1" applyProtection="1">
      <alignment horizontal="left" shrinkToFit="1"/>
      <protection hidden="1"/>
    </xf>
    <xf numFmtId="188" fontId="2" fillId="0" borderId="3" xfId="0" applyNumberFormat="1" applyFont="1" applyBorder="1" applyAlignment="1" applyProtection="1">
      <alignment shrinkToFit="1"/>
      <protection hidden="1"/>
    </xf>
    <xf numFmtId="188" fontId="2" fillId="0" borderId="15" xfId="0" applyNumberFormat="1" applyFont="1" applyBorder="1" applyAlignment="1" applyProtection="1">
      <alignment shrinkToFit="1"/>
      <protection hidden="1"/>
    </xf>
    <xf numFmtId="0" fontId="2" fillId="0" borderId="9" xfId="0" applyFont="1" applyBorder="1" applyAlignment="1" applyProtection="1">
      <alignment horizontal="left" shrinkToFit="1"/>
      <protection hidden="1"/>
    </xf>
    <xf numFmtId="0" fontId="2" fillId="0" borderId="10" xfId="0" applyFont="1" applyBorder="1" applyAlignment="1" applyProtection="1">
      <alignment horizontal="left" shrinkToFit="1"/>
      <protection hidden="1"/>
    </xf>
    <xf numFmtId="188" fontId="2" fillId="0" borderId="13" xfId="0" applyNumberFormat="1" applyFont="1" applyBorder="1" applyAlignment="1" applyProtection="1">
      <alignment shrinkToFit="1"/>
      <protection hidden="1"/>
    </xf>
    <xf numFmtId="188" fontId="2" fillId="0" borderId="0" xfId="0" applyNumberFormat="1" applyFont="1" applyBorder="1" applyAlignment="1" applyProtection="1">
      <alignment shrinkToFit="1"/>
      <protection hidden="1"/>
    </xf>
    <xf numFmtId="0" fontId="2" fillId="0" borderId="11" xfId="0" applyFont="1" applyBorder="1" applyAlignment="1" applyProtection="1">
      <alignment horizontal="left" shrinkToFit="1"/>
      <protection hidden="1"/>
    </xf>
    <xf numFmtId="0" fontId="2" fillId="0" borderId="12" xfId="0" applyFont="1" applyBorder="1" applyAlignment="1" applyProtection="1">
      <alignment horizontal="left" shrinkToFit="1"/>
      <protection hidden="1"/>
    </xf>
    <xf numFmtId="188" fontId="2" fillId="0" borderId="14" xfId="0" applyNumberFormat="1" applyFont="1" applyBorder="1" applyAlignment="1" applyProtection="1">
      <alignment shrinkToFit="1"/>
      <protection hidden="1"/>
    </xf>
    <xf numFmtId="188" fontId="2" fillId="0" borderId="16" xfId="0" applyNumberFormat="1" applyFont="1" applyBorder="1" applyAlignment="1" applyProtection="1">
      <alignment shrinkToFit="1"/>
      <protection hidden="1"/>
    </xf>
    <xf numFmtId="0" fontId="15" fillId="0" borderId="0" xfId="0" applyFont="1" applyProtection="1">
      <protection hidden="1"/>
    </xf>
  </cellXfs>
  <cellStyles count="14">
    <cellStyle name="Normal" xfId="0" builtinId="0"/>
    <cellStyle name="เครื่องหมายจุลภาค 2" xfId="3"/>
    <cellStyle name="เซลล์ตรวจสอบ 2" xfId="4"/>
    <cellStyle name="ปกติ 2" xfId="5"/>
    <cellStyle name="ปกติ 2 2" xfId="1"/>
    <cellStyle name="ปกติ 2 2 2" xfId="6"/>
    <cellStyle name="ปกติ 2 2 2 2" xfId="2"/>
    <cellStyle name="ปกติ 2 3" xfId="7"/>
    <cellStyle name="ปกติ 3" xfId="8"/>
    <cellStyle name="ปกติ 3 2" xfId="9"/>
    <cellStyle name="ปกติ 4" xfId="10"/>
    <cellStyle name="ปกติ 5" xfId="11"/>
    <cellStyle name="ปกติ 6" xfId="12"/>
    <cellStyle name="ปกติ 7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19;&#3629;&#3585;&#3586;&#3657;&#3629;&#3617;&#3641;&#3621;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17</xdr:row>
      <xdr:rowOff>285750</xdr:rowOff>
    </xdr:from>
    <xdr:to>
      <xdr:col>5</xdr:col>
      <xdr:colOff>123825</xdr:colOff>
      <xdr:row>19</xdr:row>
      <xdr:rowOff>133350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676525" y="6572250"/>
          <a:ext cx="1228725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กำหนดตัวแปรและกรอกข้อมูล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0</xdr:row>
          <xdr:rowOff>257175</xdr:rowOff>
        </xdr:from>
        <xdr:to>
          <xdr:col>8</xdr:col>
          <xdr:colOff>609600</xdr:colOff>
          <xdr:row>2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0</xdr:row>
          <xdr:rowOff>276225</xdr:rowOff>
        </xdr:from>
        <xdr:to>
          <xdr:col>2</xdr:col>
          <xdr:colOff>419100</xdr:colOff>
          <xdr:row>2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</xdr:row>
          <xdr:rowOff>0</xdr:rowOff>
        </xdr:from>
        <xdr:to>
          <xdr:col>6</xdr:col>
          <xdr:colOff>0</xdr:colOff>
          <xdr:row>5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6</xdr:row>
          <xdr:rowOff>0</xdr:rowOff>
        </xdr:from>
        <xdr:to>
          <xdr:col>4</xdr:col>
          <xdr:colOff>476250</xdr:colOff>
          <xdr:row>6</xdr:row>
          <xdr:rowOff>276225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0</xdr:rowOff>
        </xdr:from>
        <xdr:to>
          <xdr:col>6</xdr:col>
          <xdr:colOff>104775</xdr:colOff>
          <xdr:row>8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19050</xdr:rowOff>
        </xdr:from>
        <xdr:to>
          <xdr:col>4</xdr:col>
          <xdr:colOff>504825</xdr:colOff>
          <xdr:row>10</xdr:row>
          <xdr:rowOff>9525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3</xdr:row>
          <xdr:rowOff>304800</xdr:rowOff>
        </xdr:from>
        <xdr:to>
          <xdr:col>9</xdr:col>
          <xdr:colOff>190500</xdr:colOff>
          <xdr:row>5</xdr:row>
          <xdr:rowOff>142875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_excel2007/&#3623;&#3636;&#3648;&#3588;&#3619;&#3634;&#3632;&#3627;&#3660;&#3619;&#3657;&#3629;&#3618;&#3621;&#36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image" Target="../media/image6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3.bin"/><Relationship Id="rId9" Type="http://schemas.openxmlformats.org/officeDocument/2006/relationships/image" Target="../media/image4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5"/>
  <sheetViews>
    <sheetView showGridLines="0" tabSelected="1" workbookViewId="0"/>
  </sheetViews>
  <sheetFormatPr defaultRowHeight="23.25" x14ac:dyDescent="0.5"/>
  <cols>
    <col min="1" max="1" width="2.83203125" style="8" customWidth="1"/>
    <col min="2" max="8" width="15.83203125" style="8" customWidth="1"/>
    <col min="9" max="9" width="2.83203125" style="8" customWidth="1"/>
    <col min="10" max="16384" width="9.33203125" style="8"/>
  </cols>
  <sheetData>
    <row r="1" spans="1:12" s="2" customFormat="1" ht="1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5" customHeight="1" x14ac:dyDescent="0.5">
      <c r="A2" s="1"/>
      <c r="B2" s="3"/>
      <c r="C2" s="3"/>
      <c r="D2" s="3"/>
      <c r="E2" s="3"/>
      <c r="F2" s="3"/>
      <c r="G2" s="3"/>
      <c r="H2" s="3"/>
      <c r="I2" s="4"/>
      <c r="J2" s="5"/>
      <c r="K2" s="5"/>
      <c r="L2" s="5"/>
    </row>
    <row r="3" spans="1:12" ht="62.25" customHeight="1" x14ac:dyDescent="0.5">
      <c r="A3" s="1"/>
      <c r="B3" s="95" t="s">
        <v>51</v>
      </c>
      <c r="C3" s="95"/>
      <c r="D3" s="95"/>
      <c r="E3" s="95"/>
      <c r="F3" s="95"/>
      <c r="G3" s="95"/>
      <c r="H3" s="95"/>
      <c r="I3" s="6"/>
      <c r="J3" s="7"/>
      <c r="K3" s="7"/>
      <c r="L3" s="7"/>
    </row>
    <row r="4" spans="1:12" ht="26.25" x14ac:dyDescent="0.5">
      <c r="A4" s="1"/>
      <c r="B4" s="96" t="s">
        <v>1</v>
      </c>
      <c r="C4" s="96"/>
      <c r="D4" s="96"/>
      <c r="E4" s="96"/>
      <c r="F4" s="96"/>
      <c r="G4" s="96"/>
      <c r="H4" s="96"/>
      <c r="I4" s="6"/>
      <c r="J4" s="7"/>
      <c r="K4" s="7"/>
      <c r="L4" s="7"/>
    </row>
    <row r="5" spans="1:12" ht="23.25" customHeight="1" x14ac:dyDescent="0.5">
      <c r="A5" s="1"/>
      <c r="B5" s="98" t="s">
        <v>53</v>
      </c>
      <c r="C5" s="98"/>
      <c r="D5" s="98"/>
      <c r="E5" s="98"/>
      <c r="F5" s="98"/>
      <c r="G5" s="98"/>
      <c r="H5" s="98"/>
      <c r="I5" s="6"/>
      <c r="J5" s="7"/>
      <c r="K5" s="7"/>
      <c r="L5" s="7"/>
    </row>
    <row r="6" spans="1:12" s="12" customFormat="1" ht="21" x14ac:dyDescent="0.45">
      <c r="A6" s="9"/>
      <c r="B6" s="97" t="s">
        <v>68</v>
      </c>
      <c r="C6" s="97"/>
      <c r="D6" s="97"/>
      <c r="E6" s="97"/>
      <c r="F6" s="97"/>
      <c r="G6" s="97"/>
      <c r="H6" s="97"/>
      <c r="I6" s="10"/>
      <c r="J6" s="11"/>
      <c r="K6" s="11"/>
      <c r="L6" s="11"/>
    </row>
    <row r="7" spans="1:12" ht="15" customHeight="1" x14ac:dyDescent="0.5">
      <c r="A7" s="13"/>
      <c r="B7" s="14"/>
      <c r="C7" s="14"/>
      <c r="D7" s="14"/>
      <c r="E7" s="14"/>
      <c r="F7" s="14"/>
      <c r="G7" s="14"/>
      <c r="H7" s="14"/>
      <c r="I7" s="13"/>
      <c r="J7" s="7"/>
      <c r="K7" s="7"/>
      <c r="L7" s="7"/>
    </row>
    <row r="8" spans="1:12" ht="15" customHeight="1" x14ac:dyDescent="0.5">
      <c r="A8" s="1"/>
      <c r="B8" s="15"/>
      <c r="C8" s="16"/>
      <c r="D8" s="17"/>
      <c r="E8" s="17"/>
      <c r="F8" s="17"/>
      <c r="G8" s="17"/>
      <c r="H8" s="17"/>
      <c r="I8" s="4"/>
      <c r="J8" s="7"/>
      <c r="K8" s="7"/>
      <c r="L8" s="7"/>
    </row>
    <row r="9" spans="1:12" s="20" customFormat="1" x14ac:dyDescent="0.5">
      <c r="A9" s="18"/>
      <c r="B9" s="19" t="s">
        <v>2</v>
      </c>
      <c r="C9" s="16"/>
      <c r="D9" s="17"/>
      <c r="E9" s="17"/>
      <c r="F9" s="17"/>
      <c r="G9" s="17"/>
      <c r="H9" s="17"/>
      <c r="I9" s="4"/>
      <c r="J9" s="7"/>
      <c r="K9" s="7"/>
      <c r="L9" s="7"/>
    </row>
    <row r="10" spans="1:12" s="24" customFormat="1" ht="94.5" customHeight="1" x14ac:dyDescent="0.5">
      <c r="A10" s="21"/>
      <c r="B10" s="93" t="s">
        <v>79</v>
      </c>
      <c r="C10" s="93"/>
      <c r="D10" s="93"/>
      <c r="E10" s="93"/>
      <c r="F10" s="93"/>
      <c r="G10" s="93"/>
      <c r="H10" s="93"/>
      <c r="I10" s="22"/>
      <c r="J10" s="23"/>
      <c r="K10" s="23"/>
      <c r="L10" s="23"/>
    </row>
    <row r="11" spans="1:12" ht="23.25" customHeight="1" x14ac:dyDescent="0.5">
      <c r="A11" s="1"/>
      <c r="B11" s="94" t="s">
        <v>33</v>
      </c>
      <c r="C11" s="94"/>
      <c r="D11" s="94"/>
      <c r="E11" s="94"/>
      <c r="F11" s="94"/>
      <c r="G11" s="94"/>
      <c r="H11" s="94"/>
      <c r="I11" s="4"/>
      <c r="J11" s="7"/>
      <c r="K11" s="7"/>
      <c r="L11" s="7"/>
    </row>
    <row r="12" spans="1:12" ht="48.75" customHeight="1" x14ac:dyDescent="0.5">
      <c r="A12" s="1"/>
      <c r="B12" s="94" t="s">
        <v>34</v>
      </c>
      <c r="C12" s="94"/>
      <c r="D12" s="94"/>
      <c r="E12" s="94"/>
      <c r="F12" s="94"/>
      <c r="G12" s="94"/>
      <c r="H12" s="94"/>
      <c r="I12" s="4"/>
      <c r="J12" s="7"/>
      <c r="K12" s="7"/>
      <c r="L12" s="7"/>
    </row>
    <row r="13" spans="1:12" ht="23.25" customHeight="1" x14ac:dyDescent="0.5">
      <c r="A13" s="1"/>
      <c r="B13" s="93" t="s">
        <v>35</v>
      </c>
      <c r="C13" s="93"/>
      <c r="D13" s="93"/>
      <c r="E13" s="93"/>
      <c r="F13" s="93"/>
      <c r="G13" s="93"/>
      <c r="H13" s="93"/>
      <c r="I13" s="4"/>
      <c r="J13" s="7"/>
      <c r="K13" s="7"/>
      <c r="L13" s="7"/>
    </row>
    <row r="14" spans="1:12" ht="47.25" customHeight="1" x14ac:dyDescent="0.5">
      <c r="A14" s="1"/>
      <c r="B14" s="93" t="s">
        <v>67</v>
      </c>
      <c r="C14" s="93"/>
      <c r="D14" s="93"/>
      <c r="E14" s="93"/>
      <c r="F14" s="93"/>
      <c r="G14" s="93"/>
      <c r="H14" s="93"/>
      <c r="I14" s="4"/>
      <c r="J14" s="7"/>
      <c r="K14" s="7"/>
      <c r="L14" s="7"/>
    </row>
    <row r="15" spans="1:12" ht="23.25" customHeight="1" x14ac:dyDescent="0.5">
      <c r="A15" s="1"/>
      <c r="B15" s="93" t="s">
        <v>63</v>
      </c>
      <c r="C15" s="93"/>
      <c r="D15" s="93"/>
      <c r="E15" s="93"/>
      <c r="F15" s="93"/>
      <c r="G15" s="93"/>
      <c r="H15" s="93"/>
      <c r="I15" s="4"/>
      <c r="J15" s="7"/>
      <c r="K15" s="7"/>
      <c r="L15" s="7"/>
    </row>
    <row r="16" spans="1:12" ht="23.25" customHeight="1" x14ac:dyDescent="0.5">
      <c r="A16" s="1"/>
      <c r="B16" s="93" t="s">
        <v>40</v>
      </c>
      <c r="C16" s="93"/>
      <c r="D16" s="93"/>
      <c r="E16" s="93"/>
      <c r="F16" s="93"/>
      <c r="G16" s="93"/>
      <c r="H16" s="93"/>
      <c r="I16" s="4"/>
      <c r="J16" s="7"/>
      <c r="K16" s="7"/>
      <c r="L16" s="7"/>
    </row>
    <row r="17" spans="1:12" ht="23.25" customHeight="1" x14ac:dyDescent="0.5">
      <c r="A17" s="1"/>
      <c r="B17" s="93" t="s">
        <v>41</v>
      </c>
      <c r="C17" s="93"/>
      <c r="D17" s="93"/>
      <c r="E17" s="93"/>
      <c r="F17" s="93"/>
      <c r="G17" s="93"/>
      <c r="H17" s="93"/>
      <c r="I17" s="4"/>
      <c r="J17" s="7"/>
      <c r="K17" s="7"/>
      <c r="L17" s="7"/>
    </row>
    <row r="18" spans="1:12" ht="23.25" customHeight="1" x14ac:dyDescent="0.5">
      <c r="A18" s="1"/>
      <c r="B18" s="93"/>
      <c r="C18" s="93"/>
      <c r="D18" s="93"/>
      <c r="E18" s="93"/>
      <c r="F18" s="93"/>
      <c r="G18" s="93"/>
      <c r="H18" s="93"/>
      <c r="I18" s="4"/>
      <c r="J18" s="7"/>
      <c r="K18" s="7"/>
      <c r="L18" s="7"/>
    </row>
    <row r="19" spans="1:12" ht="23.25" customHeight="1" x14ac:dyDescent="0.5">
      <c r="A19" s="1"/>
      <c r="B19" s="93"/>
      <c r="C19" s="93"/>
      <c r="D19" s="93"/>
      <c r="E19" s="93"/>
      <c r="F19" s="93"/>
      <c r="G19" s="93"/>
      <c r="H19" s="93"/>
      <c r="I19" s="4"/>
      <c r="J19" s="7"/>
      <c r="K19" s="7"/>
      <c r="L19" s="7"/>
    </row>
    <row r="20" spans="1:12" ht="23.25" customHeight="1" x14ac:dyDescent="0.5">
      <c r="A20" s="1"/>
      <c r="B20" s="1"/>
      <c r="C20" s="1"/>
      <c r="D20" s="1"/>
      <c r="E20" s="1"/>
      <c r="F20" s="1"/>
      <c r="G20" s="1"/>
      <c r="H20" s="1"/>
      <c r="I20" s="4"/>
      <c r="J20" s="7"/>
      <c r="K20" s="7"/>
      <c r="L20" s="7"/>
    </row>
    <row r="21" spans="1:12" ht="45.75" customHeight="1" x14ac:dyDescent="0.5">
      <c r="A21" s="1"/>
      <c r="B21" s="1"/>
      <c r="C21" s="1"/>
      <c r="D21" s="1"/>
      <c r="E21" s="1"/>
      <c r="F21" s="1"/>
      <c r="G21" s="1"/>
      <c r="H21" s="1"/>
      <c r="I21" s="4"/>
      <c r="J21" s="7"/>
      <c r="K21" s="7"/>
      <c r="L21" s="7"/>
    </row>
    <row r="22" spans="1:12" ht="23.25" customHeight="1" x14ac:dyDescent="0.5">
      <c r="A22" s="2"/>
      <c r="B22" s="2"/>
      <c r="C22" s="2"/>
      <c r="D22" s="2"/>
      <c r="E22" s="2"/>
      <c r="F22" s="2"/>
      <c r="G22" s="2"/>
      <c r="H22" s="2"/>
      <c r="I22" s="5"/>
      <c r="J22" s="7"/>
      <c r="K22" s="7"/>
      <c r="L22" s="7"/>
    </row>
    <row r="23" spans="1:12" x14ac:dyDescent="0.5">
      <c r="A23" s="25"/>
      <c r="B23" s="2"/>
      <c r="C23" s="2"/>
      <c r="D23" s="2"/>
      <c r="E23" s="2"/>
      <c r="F23" s="2"/>
      <c r="G23" s="2"/>
      <c r="H23" s="2"/>
      <c r="I23" s="25"/>
      <c r="J23" s="7"/>
      <c r="K23" s="7"/>
      <c r="L23" s="7"/>
    </row>
    <row r="24" spans="1:12" s="26" customFormat="1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12" ht="15" customHeight="1" x14ac:dyDescent="0.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F9E0" sheet="1" objects="1" scenarios="1"/>
  <mergeCells count="14">
    <mergeCell ref="B14:H14"/>
    <mergeCell ref="B11:H11"/>
    <mergeCell ref="B12:H12"/>
    <mergeCell ref="B13:H13"/>
    <mergeCell ref="B3:H3"/>
    <mergeCell ref="B4:H4"/>
    <mergeCell ref="B6:H6"/>
    <mergeCell ref="B10:H10"/>
    <mergeCell ref="B5:H5"/>
    <mergeCell ref="B15:H15"/>
    <mergeCell ref="B16:H16"/>
    <mergeCell ref="B17:H17"/>
    <mergeCell ref="B18:H18"/>
    <mergeCell ref="B19:H19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U84"/>
  <sheetViews>
    <sheetView showGridLines="0" workbookViewId="0"/>
  </sheetViews>
  <sheetFormatPr defaultRowHeight="21" x14ac:dyDescent="0.45"/>
  <cols>
    <col min="1" max="1" width="23.1640625" customWidth="1"/>
    <col min="2" max="22" width="13.33203125" customWidth="1"/>
  </cols>
  <sheetData>
    <row r="1" spans="1:21" ht="24.75" customHeight="1" x14ac:dyDescent="0.5">
      <c r="A1" s="28" t="s">
        <v>4</v>
      </c>
    </row>
    <row r="3" spans="1:21" ht="41.25" customHeight="1" x14ac:dyDescent="0.45">
      <c r="A3" s="56" t="s">
        <v>6</v>
      </c>
      <c r="B3" s="29"/>
      <c r="C3" s="105" t="s">
        <v>32</v>
      </c>
      <c r="D3" s="106"/>
      <c r="E3" s="106"/>
      <c r="F3" s="106"/>
      <c r="G3" s="107"/>
    </row>
    <row r="4" spans="1:21" ht="23.25" x14ac:dyDescent="0.5">
      <c r="A4" s="57" t="s">
        <v>18</v>
      </c>
      <c r="B4" s="58" t="s">
        <v>5</v>
      </c>
      <c r="C4" s="99" t="s">
        <v>7</v>
      </c>
      <c r="D4" s="100"/>
      <c r="E4" s="100"/>
      <c r="F4" s="100"/>
      <c r="G4" s="101"/>
    </row>
    <row r="5" spans="1:21" ht="23.25" x14ac:dyDescent="0.5">
      <c r="A5" s="59" t="s">
        <v>15</v>
      </c>
      <c r="B5" s="60" t="s">
        <v>5</v>
      </c>
      <c r="C5" s="99" t="s">
        <v>8</v>
      </c>
      <c r="D5" s="100"/>
      <c r="E5" s="100"/>
      <c r="F5" s="100"/>
      <c r="G5" s="101"/>
    </row>
    <row r="6" spans="1:21" ht="23.25" x14ac:dyDescent="0.5">
      <c r="A6" s="61" t="s">
        <v>17</v>
      </c>
      <c r="B6" s="62" t="s">
        <v>5</v>
      </c>
      <c r="C6" s="99" t="s">
        <v>14</v>
      </c>
      <c r="D6" s="100"/>
      <c r="E6" s="100"/>
      <c r="F6" s="100"/>
      <c r="G6" s="101"/>
    </row>
    <row r="7" spans="1:21" ht="24" x14ac:dyDescent="0.5">
      <c r="A7" s="33" t="s">
        <v>30</v>
      </c>
      <c r="B7" s="63" t="s">
        <v>29</v>
      </c>
      <c r="C7" s="102">
        <v>0.05</v>
      </c>
      <c r="D7" s="103"/>
      <c r="E7" s="103"/>
      <c r="F7" s="103"/>
      <c r="G7" s="104"/>
    </row>
    <row r="8" spans="1:21" ht="23.25" x14ac:dyDescent="0.5">
      <c r="A8" s="31"/>
      <c r="B8" s="32"/>
    </row>
    <row r="9" spans="1:21" ht="23.25" x14ac:dyDescent="0.5">
      <c r="B9" s="64" t="s">
        <v>9</v>
      </c>
    </row>
    <row r="10" spans="1:21" ht="23.25" x14ac:dyDescent="0.5">
      <c r="A10" s="65" t="str">
        <f>A4</f>
        <v>Xi</v>
      </c>
      <c r="B10" s="91" t="s">
        <v>10</v>
      </c>
      <c r="C10" s="91" t="s">
        <v>11</v>
      </c>
      <c r="D10" s="91" t="s">
        <v>12</v>
      </c>
      <c r="E10" s="91" t="s">
        <v>13</v>
      </c>
      <c r="F10" s="91" t="s">
        <v>3</v>
      </c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</row>
    <row r="11" spans="1:21" ht="23.25" x14ac:dyDescent="0.5">
      <c r="A11" s="60" t="str">
        <f>A5</f>
        <v>Oi</v>
      </c>
      <c r="B11" s="92">
        <v>20</v>
      </c>
      <c r="C11" s="92">
        <v>60</v>
      </c>
      <c r="D11" s="92">
        <v>50</v>
      </c>
      <c r="E11" s="92">
        <v>60</v>
      </c>
      <c r="F11" s="92">
        <v>10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</row>
    <row r="12" spans="1:21" ht="23.25" x14ac:dyDescent="0.5">
      <c r="A12" s="62" t="str">
        <f>A6</f>
        <v>pi</v>
      </c>
      <c r="B12" s="92">
        <v>0.08</v>
      </c>
      <c r="C12" s="92">
        <v>0.2</v>
      </c>
      <c r="D12" s="92">
        <v>0.4</v>
      </c>
      <c r="E12" s="92">
        <v>0.25</v>
      </c>
      <c r="F12" s="92">
        <v>7.0000000000000007E-2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</row>
    <row r="13" spans="1:21" x14ac:dyDescent="0.45">
      <c r="A13" t="s">
        <v>75</v>
      </c>
    </row>
    <row r="14" spans="1:21" s="80" customFormat="1" x14ac:dyDescent="0.45"/>
    <row r="15" spans="1:21" s="84" customFormat="1" ht="23.25" hidden="1" x14ac:dyDescent="0.5">
      <c r="A15" s="82" t="s">
        <v>31</v>
      </c>
      <c r="B15" s="83"/>
      <c r="C15" s="83"/>
      <c r="D15" s="83"/>
      <c r="E15" s="83"/>
      <c r="F15" s="83"/>
      <c r="G15" s="83"/>
      <c r="H15" s="82" t="s">
        <v>37</v>
      </c>
      <c r="I15" s="83"/>
    </row>
    <row r="16" spans="1:21" s="84" customFormat="1" ht="25.5" hidden="1" x14ac:dyDescent="0.5">
      <c r="A16" s="85" t="str">
        <f>A4</f>
        <v>Xi</v>
      </c>
      <c r="B16" s="85" t="str">
        <f>A5</f>
        <v>Oi</v>
      </c>
      <c r="C16" s="85" t="str">
        <f>A6</f>
        <v>pi</v>
      </c>
      <c r="D16" s="85" t="s">
        <v>16</v>
      </c>
      <c r="E16" s="85" t="s">
        <v>19</v>
      </c>
      <c r="F16" s="85" t="s">
        <v>77</v>
      </c>
      <c r="G16" s="83"/>
      <c r="H16" s="85" t="s">
        <v>36</v>
      </c>
      <c r="I16" s="86" t="s">
        <v>78</v>
      </c>
    </row>
    <row r="17" spans="1:9" s="84" customFormat="1" ht="23.25" hidden="1" x14ac:dyDescent="0.5">
      <c r="A17" s="85" t="str">
        <f>IF(B10=0,"",กรอกข้อมูล!B10)</f>
        <v>A</v>
      </c>
      <c r="B17" s="85">
        <f>IF(B11=0,"",B11)</f>
        <v>20</v>
      </c>
      <c r="C17" s="87">
        <f>IF(B12=0,"",B12)</f>
        <v>0.08</v>
      </c>
      <c r="D17" s="87">
        <f>IF(B12=0,"",B$37*C17)</f>
        <v>16</v>
      </c>
      <c r="E17" s="87">
        <f>IF(B12=0,"",B17-D17)</f>
        <v>4</v>
      </c>
      <c r="F17" s="87">
        <f>IF(B12=0,"",E17^2/D17)</f>
        <v>1</v>
      </c>
      <c r="G17" s="83"/>
      <c r="H17" s="87">
        <f>IF(B12=0,"",ABS(B17-D17))</f>
        <v>4</v>
      </c>
      <c r="I17" s="83">
        <f>IF(B12=0,"",(H17-0.5)^2/D17)</f>
        <v>0.765625</v>
      </c>
    </row>
    <row r="18" spans="1:9" s="84" customFormat="1" ht="23.25" hidden="1" x14ac:dyDescent="0.5">
      <c r="A18" s="85" t="str">
        <f>IF(C10=0,"",กรอกข้อมูล!C10)</f>
        <v>B</v>
      </c>
      <c r="B18" s="85">
        <f>IF(C11=0,"",C11)</f>
        <v>60</v>
      </c>
      <c r="C18" s="87">
        <f>IF(C12=0,"",C12)</f>
        <v>0.2</v>
      </c>
      <c r="D18" s="87">
        <f>IF(C12=0,"",B$37*C18)</f>
        <v>40</v>
      </c>
      <c r="E18" s="87">
        <f>IF(C12=0,"",B18-D18)</f>
        <v>20</v>
      </c>
      <c r="F18" s="87">
        <f>IF(C12=0,"",E18^2/D18)</f>
        <v>10</v>
      </c>
      <c r="G18" s="83"/>
      <c r="H18" s="87">
        <f>IF(C12=0,"",ABS(B18-D18))</f>
        <v>20</v>
      </c>
      <c r="I18" s="83">
        <f>IF(C12=0,"",(H18-0.5)^2/D18)</f>
        <v>9.5062499999999996</v>
      </c>
    </row>
    <row r="19" spans="1:9" s="84" customFormat="1" ht="23.25" hidden="1" x14ac:dyDescent="0.5">
      <c r="A19" s="85" t="str">
        <f>IF(D10=0,"",กรอกข้อมูล!D10)</f>
        <v>C</v>
      </c>
      <c r="B19" s="85">
        <f>IF(D11=0,"",D11)</f>
        <v>50</v>
      </c>
      <c r="C19" s="87">
        <f>IF(D12=0,"",D12)</f>
        <v>0.4</v>
      </c>
      <c r="D19" s="87">
        <f>IF(D12=0,"",B$37*C19)</f>
        <v>80</v>
      </c>
      <c r="E19" s="87">
        <f>IF(D12=0,"",B19-D19)</f>
        <v>-30</v>
      </c>
      <c r="F19" s="87">
        <f>IF(D12=0,"",E19^2/D19)</f>
        <v>11.25</v>
      </c>
      <c r="G19" s="83"/>
      <c r="H19" s="87">
        <f>IF(D12=0,"",ABS(B19-D19))</f>
        <v>30</v>
      </c>
      <c r="I19" s="83">
        <f>IF(D12=0,"",(H19-0.5)^2/D19)</f>
        <v>10.878125000000001</v>
      </c>
    </row>
    <row r="20" spans="1:9" s="84" customFormat="1" ht="23.25" hidden="1" x14ac:dyDescent="0.5">
      <c r="A20" s="85" t="str">
        <f>IF(E10=0,"",กรอกข้อมูล!E10)</f>
        <v>D</v>
      </c>
      <c r="B20" s="85">
        <f>IF(E11=0,"",E11)</f>
        <v>60</v>
      </c>
      <c r="C20" s="87">
        <f>IF(E12=0,"",E12)</f>
        <v>0.25</v>
      </c>
      <c r="D20" s="87">
        <f>IF(E12=0,"",B$37*C20)</f>
        <v>50</v>
      </c>
      <c r="E20" s="87">
        <f>IF(E12=0,"",B20-D20)</f>
        <v>10</v>
      </c>
      <c r="F20" s="87">
        <f>IF(E12=0,"",E20^2/D20)</f>
        <v>2</v>
      </c>
      <c r="G20" s="83"/>
      <c r="H20" s="87">
        <f>IF(E12=0,"",ABS(B20-D20))</f>
        <v>10</v>
      </c>
      <c r="I20" s="83">
        <f>IF(E12=0,"",(H20-0.5)^2/D20)</f>
        <v>1.8049999999999999</v>
      </c>
    </row>
    <row r="21" spans="1:9" s="84" customFormat="1" ht="23.25" hidden="1" x14ac:dyDescent="0.5">
      <c r="A21" s="85" t="str">
        <f>IF(F10=0,"",กรอกข้อมูล!F10)</f>
        <v>F</v>
      </c>
      <c r="B21" s="85">
        <f>IF(F11=0,"",F11)</f>
        <v>10</v>
      </c>
      <c r="C21" s="87">
        <f>IF(F12=0,"",F12)</f>
        <v>7.0000000000000007E-2</v>
      </c>
      <c r="D21" s="87">
        <f>IF(F12=0,"",B$37*C21)</f>
        <v>14.000000000000002</v>
      </c>
      <c r="E21" s="87">
        <f>IF(F12=0,"",B21-D21)</f>
        <v>-4.0000000000000018</v>
      </c>
      <c r="F21" s="87">
        <f>IF(F12=0,"",E21^2/D21)</f>
        <v>1.1428571428571437</v>
      </c>
      <c r="G21" s="83"/>
      <c r="H21" s="87">
        <f>IF(F12=0,"",ABS(B21-D21))</f>
        <v>4.0000000000000018</v>
      </c>
      <c r="I21" s="83">
        <f>IF(F12=0,"",(H21-0.5)^2/D21)</f>
        <v>0.87500000000000078</v>
      </c>
    </row>
    <row r="22" spans="1:9" s="84" customFormat="1" ht="23.25" hidden="1" x14ac:dyDescent="0.5">
      <c r="A22" s="85" t="str">
        <f>IF(G10=0,"",กรอกข้อมูล!G10)</f>
        <v/>
      </c>
      <c r="B22" s="85" t="str">
        <f>IF(G11=0,"",G11)</f>
        <v/>
      </c>
      <c r="C22" s="87" t="str">
        <f>IF(G12=0,"",G12)</f>
        <v/>
      </c>
      <c r="D22" s="87" t="str">
        <f>IF(G12=0,"",B$37*C22)</f>
        <v/>
      </c>
      <c r="E22" s="87" t="str">
        <f>IF(G12=0,"",B22-D22)</f>
        <v/>
      </c>
      <c r="F22" s="87" t="str">
        <f>IF(G12=0,"",E22^2/D22)</f>
        <v/>
      </c>
      <c r="G22" s="83"/>
      <c r="H22" s="87" t="str">
        <f>IF(G12=0,"",ABS(B22-D22))</f>
        <v/>
      </c>
      <c r="I22" s="83" t="str">
        <f>IF(G12=0,"",(H22-0.5)^2/D22)</f>
        <v/>
      </c>
    </row>
    <row r="23" spans="1:9" s="84" customFormat="1" ht="23.25" hidden="1" x14ac:dyDescent="0.5">
      <c r="A23" s="85" t="str">
        <f>IF(H10=0,"",กรอกข้อมูล!H10)</f>
        <v/>
      </c>
      <c r="B23" s="85" t="str">
        <f>IF(H11=0,"",H11)</f>
        <v/>
      </c>
      <c r="C23" s="87" t="str">
        <f>IF(H12=0,"",H12)</f>
        <v/>
      </c>
      <c r="D23" s="87" t="str">
        <f>IF(H12=0,"",B$37*C23)</f>
        <v/>
      </c>
      <c r="E23" s="87" t="str">
        <f>IF(H12=0,"",B23-D23)</f>
        <v/>
      </c>
      <c r="F23" s="87" t="str">
        <f>IF(H12=0,"",E23^2/D23)</f>
        <v/>
      </c>
      <c r="G23" s="83"/>
      <c r="H23" s="87" t="str">
        <f>IF(H12=0,"",ABS(B23-D23))</f>
        <v/>
      </c>
      <c r="I23" s="83" t="str">
        <f>IF(H12=0,"",(H23-0.5)^2/D23)</f>
        <v/>
      </c>
    </row>
    <row r="24" spans="1:9" s="84" customFormat="1" ht="23.25" hidden="1" x14ac:dyDescent="0.5">
      <c r="A24" s="85" t="str">
        <f>IF(I10=0,"",กรอกข้อมูล!I10)</f>
        <v/>
      </c>
      <c r="B24" s="85" t="str">
        <f>IF(I11=0,"",I11)</f>
        <v/>
      </c>
      <c r="C24" s="87" t="str">
        <f>IF(I12=0,"",I12)</f>
        <v/>
      </c>
      <c r="D24" s="87" t="str">
        <f>IF(I12=0,"",B$37*C24)</f>
        <v/>
      </c>
      <c r="E24" s="87" t="str">
        <f>IF(I12=0,"",B24-D24)</f>
        <v/>
      </c>
      <c r="F24" s="87" t="str">
        <f>IF(I12=0,"",E24^2/D24)</f>
        <v/>
      </c>
      <c r="G24" s="83"/>
      <c r="H24" s="87" t="str">
        <f>IF(I12=0,"",ABS(B24-D24))</f>
        <v/>
      </c>
      <c r="I24" s="83" t="str">
        <f>IF(I12=0,"",(H24-0.5)^2/D24)</f>
        <v/>
      </c>
    </row>
    <row r="25" spans="1:9" s="84" customFormat="1" ht="23.25" hidden="1" x14ac:dyDescent="0.5">
      <c r="A25" s="85" t="str">
        <f>IF(J10=0,"",กรอกข้อมูล!J10)</f>
        <v/>
      </c>
      <c r="B25" s="85" t="str">
        <f>IF(J11=0,"",J11)</f>
        <v/>
      </c>
      <c r="C25" s="87" t="str">
        <f>IF(J12=0,"",J12)</f>
        <v/>
      </c>
      <c r="D25" s="87" t="str">
        <f>IF(J12=0,"",B$37*C25)</f>
        <v/>
      </c>
      <c r="E25" s="87" t="str">
        <f>IF(J12=0,"",B25-D25)</f>
        <v/>
      </c>
      <c r="F25" s="87" t="str">
        <f>IF(J12=0,"",E25^2/D25)</f>
        <v/>
      </c>
      <c r="G25" s="83"/>
      <c r="H25" s="87" t="str">
        <f>IF(J12=0,"",ABS(B25-D25))</f>
        <v/>
      </c>
      <c r="I25" s="83" t="str">
        <f>IF(J12=0,"",(H25-0.5)^2/D25)</f>
        <v/>
      </c>
    </row>
    <row r="26" spans="1:9" s="84" customFormat="1" ht="23.25" hidden="1" x14ac:dyDescent="0.5">
      <c r="A26" s="85" t="str">
        <f>IF(K10=0,"",กรอกข้อมูล!K10)</f>
        <v/>
      </c>
      <c r="B26" s="85" t="str">
        <f>IF(K11=0,"",K11)</f>
        <v/>
      </c>
      <c r="C26" s="87" t="str">
        <f>IF(K12=0,"",K12)</f>
        <v/>
      </c>
      <c r="D26" s="87" t="str">
        <f>IF(K12=0,"",B$37*C26)</f>
        <v/>
      </c>
      <c r="E26" s="87" t="str">
        <f>IF(K12=0,"",B26-D26)</f>
        <v/>
      </c>
      <c r="F26" s="87" t="str">
        <f>IF(K12=0,"",E26^2/D26)</f>
        <v/>
      </c>
      <c r="G26" s="83"/>
      <c r="H26" s="87" t="str">
        <f>IF(K12=0,"",ABS(B26-D26))</f>
        <v/>
      </c>
      <c r="I26" s="83" t="str">
        <f>IF(K12=0,"",(H26-0.5)^2/D26)</f>
        <v/>
      </c>
    </row>
    <row r="27" spans="1:9" s="84" customFormat="1" ht="23.25" hidden="1" x14ac:dyDescent="0.5">
      <c r="A27" s="85" t="str">
        <f>IF(L10=0,"",กรอกข้อมูล!L10)</f>
        <v/>
      </c>
      <c r="B27" s="85" t="str">
        <f>IF(L11=0,"",L11)</f>
        <v/>
      </c>
      <c r="C27" s="87" t="str">
        <f>IF(L12=0,"",L12)</f>
        <v/>
      </c>
      <c r="D27" s="87" t="str">
        <f>IF(L12=0,"",B$37*C27)</f>
        <v/>
      </c>
      <c r="E27" s="87" t="str">
        <f>IF(L12=0,"",B27-D27)</f>
        <v/>
      </c>
      <c r="F27" s="87" t="str">
        <f>IF(L12=0,"",E27^2/D27)</f>
        <v/>
      </c>
      <c r="G27" s="83"/>
      <c r="H27" s="87" t="str">
        <f>IF(L12=0,"",ABS(B27-D27))</f>
        <v/>
      </c>
      <c r="I27" s="83" t="str">
        <f>IF(L12=0,"",(H27-0.5)^2/D27)</f>
        <v/>
      </c>
    </row>
    <row r="28" spans="1:9" s="84" customFormat="1" ht="23.25" hidden="1" x14ac:dyDescent="0.5">
      <c r="A28" s="85" t="str">
        <f>IF(M10=0,"",กรอกข้อมูล!M10)</f>
        <v/>
      </c>
      <c r="B28" s="85" t="str">
        <f>IF(M11=0,"",M11)</f>
        <v/>
      </c>
      <c r="C28" s="87" t="str">
        <f>IF(M12=0,"",M12)</f>
        <v/>
      </c>
      <c r="D28" s="87" t="str">
        <f>IF(M12=0,"",B$37*C28)</f>
        <v/>
      </c>
      <c r="E28" s="87" t="str">
        <f>IF(M12=0,"",B28-D28)</f>
        <v/>
      </c>
      <c r="F28" s="87" t="str">
        <f>IF(M12=0,"",E28^2/D28)</f>
        <v/>
      </c>
      <c r="G28" s="83"/>
      <c r="H28" s="87" t="str">
        <f>IF(M12=0,"",ABS(B28-D28))</f>
        <v/>
      </c>
      <c r="I28" s="83" t="str">
        <f>IF(M12=0,"",(H28-0.5)^2/D28)</f>
        <v/>
      </c>
    </row>
    <row r="29" spans="1:9" s="84" customFormat="1" ht="23.25" hidden="1" x14ac:dyDescent="0.5">
      <c r="A29" s="85" t="str">
        <f>IF(N10=0,"",กรอกข้อมูล!N10)</f>
        <v/>
      </c>
      <c r="B29" s="85" t="str">
        <f>IF(N11=0,"",N11)</f>
        <v/>
      </c>
      <c r="C29" s="87" t="str">
        <f>IF(N12=0,"",N12)</f>
        <v/>
      </c>
      <c r="D29" s="87" t="str">
        <f>IF(N12=0,"",B$37*C29)</f>
        <v/>
      </c>
      <c r="E29" s="87" t="str">
        <f>IF(N12=0,"",B29-D29)</f>
        <v/>
      </c>
      <c r="F29" s="87" t="str">
        <f>IF(N12=0,"",E29^2/D29)</f>
        <v/>
      </c>
      <c r="G29" s="83"/>
      <c r="H29" s="87" t="str">
        <f>IF(N12=0,"",ABS(B29-D29))</f>
        <v/>
      </c>
      <c r="I29" s="83" t="str">
        <f>IF(N12=0,"",(H29-0.5)^2/D29)</f>
        <v/>
      </c>
    </row>
    <row r="30" spans="1:9" s="84" customFormat="1" ht="23.25" hidden="1" x14ac:dyDescent="0.5">
      <c r="A30" s="85" t="str">
        <f>IF(O10=0,"",กรอกข้อมูล!O10)</f>
        <v/>
      </c>
      <c r="B30" s="85" t="str">
        <f>IF(O11=0,"",O11)</f>
        <v/>
      </c>
      <c r="C30" s="87" t="str">
        <f>IF(O12=0,"",O12)</f>
        <v/>
      </c>
      <c r="D30" s="87" t="str">
        <f>IF(O12=0,"",B$37*C30)</f>
        <v/>
      </c>
      <c r="E30" s="87" t="str">
        <f>IF(O12=0,"",B30-D30)</f>
        <v/>
      </c>
      <c r="F30" s="87" t="str">
        <f>IF(O12=0,"",E30^2/D30)</f>
        <v/>
      </c>
      <c r="G30" s="83"/>
      <c r="H30" s="87" t="str">
        <f>IF(O12=0,"",ABS(B30-D30))</f>
        <v/>
      </c>
      <c r="I30" s="83" t="str">
        <f>IF(O12=0,"",(H30-0.5)^2/D30)</f>
        <v/>
      </c>
    </row>
    <row r="31" spans="1:9" s="84" customFormat="1" ht="23.25" hidden="1" x14ac:dyDescent="0.5">
      <c r="A31" s="85" t="str">
        <f>IF(P10=0,"",กรอกข้อมูล!P10)</f>
        <v/>
      </c>
      <c r="B31" s="85" t="str">
        <f>IF(P11=0,"",P11)</f>
        <v/>
      </c>
      <c r="C31" s="87" t="str">
        <f>IF(P12=0,"",P12)</f>
        <v/>
      </c>
      <c r="D31" s="87" t="str">
        <f>IF(P12=0,"",B$37*C31)</f>
        <v/>
      </c>
      <c r="E31" s="87" t="str">
        <f>IF(P12=0,"",B31-D31)</f>
        <v/>
      </c>
      <c r="F31" s="87" t="str">
        <f>IF(P12=0,"",E31^2/D31)</f>
        <v/>
      </c>
      <c r="G31" s="83"/>
      <c r="H31" s="87" t="str">
        <f>IF(P12=0,"",ABS(B31-D31))</f>
        <v/>
      </c>
      <c r="I31" s="83" t="str">
        <f>IF(P12=0,"",(H31-0.5)^2/D31)</f>
        <v/>
      </c>
    </row>
    <row r="32" spans="1:9" s="84" customFormat="1" ht="23.25" hidden="1" x14ac:dyDescent="0.5">
      <c r="A32" s="85" t="str">
        <f>IF(Q10=0,"",กรอกข้อมูล!Q10)</f>
        <v/>
      </c>
      <c r="B32" s="85" t="str">
        <f>IF(Q11=0,"",Q11)</f>
        <v/>
      </c>
      <c r="C32" s="87" t="str">
        <f>IF(Q12=0,"",Q12)</f>
        <v/>
      </c>
      <c r="D32" s="87" t="str">
        <f>IF(Q12=0,"",B$37*C32)</f>
        <v/>
      </c>
      <c r="E32" s="87" t="str">
        <f>IF(Q12=0,"",B32-D32)</f>
        <v/>
      </c>
      <c r="F32" s="87" t="str">
        <f>IF(Q12=0,"",E32^2/D32)</f>
        <v/>
      </c>
      <c r="G32" s="83"/>
      <c r="H32" s="87" t="str">
        <f>IF(Q12=0,"",ABS(B32-D32))</f>
        <v/>
      </c>
      <c r="I32" s="83" t="str">
        <f>IF(Q12=0,"",(H32-0.5)^2/D32)</f>
        <v/>
      </c>
    </row>
    <row r="33" spans="1:9" s="84" customFormat="1" ht="23.25" hidden="1" x14ac:dyDescent="0.5">
      <c r="A33" s="85" t="str">
        <f>IF(R10=0,"",กรอกข้อมูล!R10)</f>
        <v/>
      </c>
      <c r="B33" s="85" t="str">
        <f>IF(R11=0,"",R11)</f>
        <v/>
      </c>
      <c r="C33" s="87" t="str">
        <f>IF(R12=0,"",R12)</f>
        <v/>
      </c>
      <c r="D33" s="87" t="str">
        <f>IF(R12=0,"",B$37*C33)</f>
        <v/>
      </c>
      <c r="E33" s="87" t="str">
        <f>IF(R12=0,"",B33-D33)</f>
        <v/>
      </c>
      <c r="F33" s="87" t="str">
        <f>IF(R12=0,"",E33^2/D33)</f>
        <v/>
      </c>
      <c r="G33" s="83"/>
      <c r="H33" s="87" t="str">
        <f>IF(R12=0,"",ABS(B33-D33))</f>
        <v/>
      </c>
      <c r="I33" s="83" t="str">
        <f>IF(R12=0,"",(H33-0.5)^2/D33)</f>
        <v/>
      </c>
    </row>
    <row r="34" spans="1:9" s="84" customFormat="1" ht="23.25" hidden="1" x14ac:dyDescent="0.5">
      <c r="A34" s="85" t="str">
        <f>IF(S10=0,"",กรอกข้อมูล!S10)</f>
        <v/>
      </c>
      <c r="B34" s="85" t="str">
        <f>IF(S11=0,"",S11)</f>
        <v/>
      </c>
      <c r="C34" s="87" t="str">
        <f>IF(S12=0,"",S12)</f>
        <v/>
      </c>
      <c r="D34" s="87" t="str">
        <f>IF(S12=0,"",B$37*C34)</f>
        <v/>
      </c>
      <c r="E34" s="87" t="str">
        <f>IF(S12=0,"",B34-D34)</f>
        <v/>
      </c>
      <c r="F34" s="87" t="str">
        <f>IF(S12=0,"",E34^2/D34)</f>
        <v/>
      </c>
      <c r="G34" s="83"/>
      <c r="H34" s="87" t="str">
        <f>IF(S12=0,"",ABS(B34-D34))</f>
        <v/>
      </c>
      <c r="I34" s="83" t="str">
        <f>IF(S12=0,"",(H34-0.5)^2/D34)</f>
        <v/>
      </c>
    </row>
    <row r="35" spans="1:9" s="84" customFormat="1" ht="23.25" hidden="1" x14ac:dyDescent="0.5">
      <c r="A35" s="85" t="str">
        <f>IF(T10=0,"",กรอกข้อมูล!T10)</f>
        <v/>
      </c>
      <c r="B35" s="85" t="str">
        <f>IF(T11=0,"",T11)</f>
        <v/>
      </c>
      <c r="C35" s="87" t="str">
        <f>IF(T12=0,"",T12)</f>
        <v/>
      </c>
      <c r="D35" s="87" t="str">
        <f>IF(T12=0,"",B$37*C35)</f>
        <v/>
      </c>
      <c r="E35" s="87" t="str">
        <f>IF(T12=0,"",B35-D35)</f>
        <v/>
      </c>
      <c r="F35" s="87" t="str">
        <f>IF(T12=0,"",E35^2/D35)</f>
        <v/>
      </c>
      <c r="G35" s="83"/>
      <c r="H35" s="87" t="str">
        <f>IF(T12=0,"",ABS(B35-D35))</f>
        <v/>
      </c>
      <c r="I35" s="83" t="str">
        <f>IF(T12=0,"",(H35-0.5)^2/D35)</f>
        <v/>
      </c>
    </row>
    <row r="36" spans="1:9" s="84" customFormat="1" ht="23.25" hidden="1" x14ac:dyDescent="0.5">
      <c r="A36" s="85" t="str">
        <f>IF(U10=0,"",กรอกข้อมูล!U10)</f>
        <v/>
      </c>
      <c r="B36" s="85" t="str">
        <f>IF(U11=0,"",U11)</f>
        <v/>
      </c>
      <c r="C36" s="87" t="str">
        <f>IF(U12=0,"",U12)</f>
        <v/>
      </c>
      <c r="D36" s="87" t="str">
        <f>IF(U12=0,"",B$37*C36)</f>
        <v/>
      </c>
      <c r="E36" s="87" t="str">
        <f>IF(U12=0,"",B36-D36)</f>
        <v/>
      </c>
      <c r="F36" s="87" t="str">
        <f>IF(U12=0,"",E36^2/D36)</f>
        <v/>
      </c>
      <c r="G36" s="83"/>
      <c r="H36" s="87" t="str">
        <f>IF(U12=0,"",ABS(B36-D36))</f>
        <v/>
      </c>
      <c r="I36" s="83" t="str">
        <f>IF(U12=0,"",(H36-0.5)^2/D36)</f>
        <v/>
      </c>
    </row>
    <row r="37" spans="1:9" s="84" customFormat="1" ht="23.25" hidden="1" x14ac:dyDescent="0.5">
      <c r="A37" s="85" t="s">
        <v>43</v>
      </c>
      <c r="B37" s="85">
        <f>SUM(B17:B36)</f>
        <v>200</v>
      </c>
      <c r="C37" s="85">
        <f t="shared" ref="C37:D37" si="0">SUM(C17:C36)</f>
        <v>1</v>
      </c>
      <c r="D37" s="85">
        <f t="shared" si="0"/>
        <v>200</v>
      </c>
      <c r="E37" s="85">
        <f t="shared" ref="E37" si="1">SUM(E17:E36)</f>
        <v>0</v>
      </c>
      <c r="F37" s="87">
        <f t="shared" ref="F37" si="2">SUM(F17:F36)</f>
        <v>25.392857142857142</v>
      </c>
      <c r="G37" s="83"/>
      <c r="H37" s="85">
        <f t="shared" ref="H37:I37" si="3">SUM(H17:H36)</f>
        <v>68</v>
      </c>
      <c r="I37" s="85">
        <f t="shared" si="3"/>
        <v>23.83</v>
      </c>
    </row>
    <row r="38" spans="1:9" s="84" customFormat="1" hidden="1" x14ac:dyDescent="0.45"/>
    <row r="39" spans="1:9" s="84" customFormat="1" hidden="1" x14ac:dyDescent="0.45"/>
    <row r="40" spans="1:9" s="84" customFormat="1" ht="23.25" hidden="1" x14ac:dyDescent="0.5">
      <c r="A40" s="83" t="s">
        <v>69</v>
      </c>
      <c r="B40" s="83">
        <f>COUNT(B11:U11)</f>
        <v>5</v>
      </c>
      <c r="C40" s="83"/>
      <c r="D40" s="83" t="s">
        <v>39</v>
      </c>
      <c r="E40" s="83"/>
      <c r="F40" s="83"/>
      <c r="G40" s="83"/>
    </row>
    <row r="41" spans="1:9" s="84" customFormat="1" ht="23.25" hidden="1" x14ac:dyDescent="0.5">
      <c r="A41" s="83" t="s">
        <v>25</v>
      </c>
      <c r="B41" s="83">
        <f>B40-1</f>
        <v>4</v>
      </c>
      <c r="C41" s="83"/>
      <c r="D41" s="83" t="b">
        <f>OR(B40&gt;2,B37&gt;=50)</f>
        <v>1</v>
      </c>
      <c r="E41" s="83"/>
      <c r="F41" s="83"/>
      <c r="G41" s="83"/>
    </row>
    <row r="42" spans="1:9" s="84" customFormat="1" ht="23.25" hidden="1" x14ac:dyDescent="0.5">
      <c r="A42" s="83" t="s">
        <v>62</v>
      </c>
      <c r="B42" s="83">
        <f>IF(D41=TRUE,F37,I37)</f>
        <v>25.392857142857142</v>
      </c>
      <c r="C42" s="83"/>
      <c r="D42" s="83"/>
      <c r="E42" s="83"/>
      <c r="F42" s="83"/>
      <c r="G42" s="83"/>
    </row>
    <row r="43" spans="1:9" s="84" customFormat="1" ht="23.25" hidden="1" x14ac:dyDescent="0.5">
      <c r="A43" s="88" t="s">
        <v>42</v>
      </c>
      <c r="B43" s="89">
        <f>CHITEST(B17:B36,C17:C36)</f>
        <v>0</v>
      </c>
      <c r="C43" s="83"/>
      <c r="D43" s="83"/>
      <c r="E43" s="83"/>
      <c r="F43" s="83"/>
      <c r="G43" s="83"/>
    </row>
    <row r="44" spans="1:9" s="84" customFormat="1" ht="23.25" hidden="1" x14ac:dyDescent="0.5">
      <c r="A44" s="83" t="s">
        <v>52</v>
      </c>
      <c r="B44" s="83"/>
      <c r="C44" s="90" t="str">
        <f>IF(B43&gt;0.5,"ยอมรับสมมติฐาน","ปฏิเสธสมมติฐาน")</f>
        <v>ปฏิเสธสมมติฐาน</v>
      </c>
      <c r="D44" s="83"/>
      <c r="E44" s="83"/>
      <c r="F44" s="83"/>
      <c r="G44" s="83"/>
    </row>
    <row r="45" spans="1:9" s="84" customFormat="1" ht="23.25" hidden="1" x14ac:dyDescent="0.5">
      <c r="A45" s="83"/>
      <c r="B45" s="83"/>
      <c r="C45" s="90" t="str">
        <f>IF(B43&gt;0.5,"แสดงว่าสัดส่วนของประชากรเท่ากันหรือเท่ากับค่าที่คาดหวังไว้","แสดงว่าสัดส่วนของประชากรอย่างน้อย 1 คู่ ไม่เท่ากันหรือไม่เท่ากับค่าที่คาดหวังไว้")</f>
        <v>แสดงว่าสัดส่วนของประชากรอย่างน้อย 1 คู่ ไม่เท่ากันหรือไม่เท่ากับค่าที่คาดหวังไว้</v>
      </c>
      <c r="D45" s="83"/>
      <c r="E45" s="83"/>
      <c r="F45" s="83"/>
      <c r="G45" s="83"/>
    </row>
    <row r="46" spans="1:9" s="84" customFormat="1" ht="23.25" hidden="1" x14ac:dyDescent="0.5">
      <c r="A46" s="83"/>
      <c r="B46" s="83"/>
      <c r="C46" s="83"/>
      <c r="D46" s="83"/>
      <c r="E46" s="83"/>
      <c r="F46" s="83"/>
      <c r="G46" s="83"/>
    </row>
    <row r="47" spans="1:9" s="84" customFormat="1" ht="23.25" hidden="1" x14ac:dyDescent="0.5">
      <c r="A47" s="83" t="s">
        <v>62</v>
      </c>
      <c r="B47" s="83" t="s">
        <v>61</v>
      </c>
      <c r="C47" s="83">
        <f>VLOOKUP(B41,'Chi-test'!A4:U103,16)</f>
        <v>9.4877300000000009</v>
      </c>
      <c r="D47" s="83"/>
      <c r="E47" s="83"/>
      <c r="F47" s="83"/>
      <c r="G47" s="83"/>
    </row>
    <row r="48" spans="1:9" s="81" customFormat="1" x14ac:dyDescent="0.45">
      <c r="A48" s="80"/>
      <c r="B48" s="80"/>
      <c r="C48" s="80"/>
      <c r="D48" s="80"/>
      <c r="E48" s="80"/>
      <c r="F48" s="80"/>
      <c r="G48" s="80"/>
      <c r="H48" s="80"/>
      <c r="I48" s="80"/>
    </row>
    <row r="49" spans="1:7" s="77" customFormat="1" ht="23.25" x14ac:dyDescent="0.5">
      <c r="A49" s="76"/>
      <c r="B49" s="76"/>
      <c r="C49" s="76"/>
      <c r="D49" s="76"/>
      <c r="E49" s="76"/>
      <c r="F49" s="76"/>
      <c r="G49" s="76"/>
    </row>
    <row r="50" spans="1:7" s="77" customFormat="1" x14ac:dyDescent="0.45"/>
    <row r="51" spans="1:7" s="77" customFormat="1" x14ac:dyDescent="0.45"/>
    <row r="52" spans="1:7" s="77" customFormat="1" x14ac:dyDescent="0.45"/>
    <row r="53" spans="1:7" s="77" customFormat="1" x14ac:dyDescent="0.45"/>
    <row r="54" spans="1:7" s="77" customFormat="1" x14ac:dyDescent="0.45"/>
    <row r="55" spans="1:7" s="77" customFormat="1" x14ac:dyDescent="0.45"/>
    <row r="56" spans="1:7" s="77" customFormat="1" x14ac:dyDescent="0.45"/>
    <row r="57" spans="1:7" s="77" customFormat="1" x14ac:dyDescent="0.45"/>
    <row r="58" spans="1:7" s="77" customFormat="1" x14ac:dyDescent="0.45"/>
    <row r="59" spans="1:7" s="77" customFormat="1" x14ac:dyDescent="0.45"/>
    <row r="60" spans="1:7" s="77" customFormat="1" x14ac:dyDescent="0.45"/>
    <row r="61" spans="1:7" s="77" customFormat="1" x14ac:dyDescent="0.45"/>
    <row r="62" spans="1:7" s="77" customFormat="1" x14ac:dyDescent="0.45"/>
    <row r="63" spans="1:7" s="77" customFormat="1" x14ac:dyDescent="0.45"/>
    <row r="64" spans="1:7" s="77" customFormat="1" x14ac:dyDescent="0.45"/>
    <row r="65" s="77" customFormat="1" x14ac:dyDescent="0.45"/>
    <row r="66" s="77" customFormat="1" x14ac:dyDescent="0.45"/>
    <row r="67" s="77" customFormat="1" x14ac:dyDescent="0.45"/>
    <row r="68" s="77" customFormat="1" x14ac:dyDescent="0.45"/>
    <row r="69" s="77" customFormat="1" x14ac:dyDescent="0.45"/>
    <row r="70" s="77" customFormat="1" x14ac:dyDescent="0.45"/>
    <row r="71" s="77" customFormat="1" x14ac:dyDescent="0.45"/>
    <row r="72" s="77" customFormat="1" x14ac:dyDescent="0.45"/>
    <row r="73" s="77" customFormat="1" x14ac:dyDescent="0.45"/>
    <row r="74" s="77" customFormat="1" x14ac:dyDescent="0.45"/>
    <row r="75" s="77" customFormat="1" x14ac:dyDescent="0.45"/>
    <row r="76" s="77" customFormat="1" x14ac:dyDescent="0.45"/>
    <row r="77" s="77" customFormat="1" x14ac:dyDescent="0.45"/>
    <row r="78" s="77" customFormat="1" x14ac:dyDescent="0.45"/>
    <row r="79" s="77" customFormat="1" x14ac:dyDescent="0.45"/>
    <row r="80" s="77" customFormat="1" x14ac:dyDescent="0.45"/>
    <row r="81" s="77" customFormat="1" x14ac:dyDescent="0.45"/>
    <row r="82" s="77" customFormat="1" x14ac:dyDescent="0.45"/>
    <row r="83" s="77" customFormat="1" x14ac:dyDescent="0.45"/>
    <row r="84" s="77" customFormat="1" x14ac:dyDescent="0.45"/>
  </sheetData>
  <sheetProtection password="F9E0" sheet="1" objects="1" scenarios="1"/>
  <mergeCells count="5">
    <mergeCell ref="C4:G4"/>
    <mergeCell ref="C5:G5"/>
    <mergeCell ref="C6:G6"/>
    <mergeCell ref="C7:G7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I25"/>
  <sheetViews>
    <sheetView showGridLines="0" workbookViewId="0">
      <pane ySplit="4" topLeftCell="A5" activePane="bottomLeft" state="frozen"/>
      <selection pane="bottomLeft"/>
    </sheetView>
  </sheetViews>
  <sheetFormatPr defaultRowHeight="23.25" x14ac:dyDescent="0.5"/>
  <cols>
    <col min="1" max="6" width="12.33203125" style="34" customWidth="1"/>
    <col min="7" max="7" width="7.33203125" style="34" customWidth="1"/>
    <col min="8" max="9" width="12.33203125" style="34" customWidth="1"/>
    <col min="10" max="16384" width="9.33203125" style="34"/>
  </cols>
  <sheetData>
    <row r="1" spans="1:9" x14ac:dyDescent="0.5">
      <c r="A1" s="149" t="str">
        <f>กรอกข้อมูล!A15</f>
        <v>ตารางการคำนวณหาค่าไคสแควร์</v>
      </c>
    </row>
    <row r="2" spans="1:9" x14ac:dyDescent="0.5">
      <c r="A2" s="34" t="s">
        <v>71</v>
      </c>
      <c r="D2" s="34" t="s">
        <v>76</v>
      </c>
    </row>
    <row r="3" spans="1:9" ht="15.75" customHeight="1" x14ac:dyDescent="0.5"/>
    <row r="4" spans="1:9" x14ac:dyDescent="0.5">
      <c r="A4" s="116" t="str">
        <f>กรอกข้อมูล!A16</f>
        <v>Xi</v>
      </c>
      <c r="B4" s="116" t="str">
        <f>กรอกข้อมูล!B16</f>
        <v>Oi</v>
      </c>
      <c r="C4" s="116" t="str">
        <f>กรอกข้อมูล!C16</f>
        <v>pi</v>
      </c>
      <c r="D4" s="116" t="str">
        <f>กรอกข้อมูล!D16</f>
        <v>Ei=npi</v>
      </c>
      <c r="E4" s="117" t="str">
        <f>กรอกข้อมูล!E16</f>
        <v>(Oi-Ei)</v>
      </c>
      <c r="F4" s="117" t="str">
        <f>กรอกข้อมูล!F16</f>
        <v>(Oi-Ei)2/Ei</v>
      </c>
      <c r="H4" s="114" t="str">
        <f>กรอกข้อมูล!H16</f>
        <v>|Oi-Ei|</v>
      </c>
      <c r="I4" s="115" t="str">
        <f>กรอกข้อมูล!I16</f>
        <v>( |Oi-Ei|-0.5)2/Ei</v>
      </c>
    </row>
    <row r="5" spans="1:9" x14ac:dyDescent="0.5">
      <c r="A5" s="118" t="str">
        <f>กรอกข้อมูล!A17</f>
        <v>A</v>
      </c>
      <c r="B5" s="112">
        <f>กรอกข้อมูล!B17</f>
        <v>20</v>
      </c>
      <c r="C5" s="112">
        <f>กรอกข้อมูล!C17</f>
        <v>0.08</v>
      </c>
      <c r="D5" s="112">
        <f>กรอกข้อมูล!D17</f>
        <v>16</v>
      </c>
      <c r="E5" s="112">
        <f>กรอกข้อมูล!E17</f>
        <v>4</v>
      </c>
      <c r="F5" s="112">
        <f>กรอกข้อมูล!F17</f>
        <v>1</v>
      </c>
      <c r="G5" s="78"/>
      <c r="H5" s="112">
        <f>กรอกข้อมูล!H17</f>
        <v>4</v>
      </c>
      <c r="I5" s="112">
        <f>กรอกข้อมูล!I17</f>
        <v>0.765625</v>
      </c>
    </row>
    <row r="6" spans="1:9" x14ac:dyDescent="0.5">
      <c r="A6" s="118" t="str">
        <f>กรอกข้อมูล!A18</f>
        <v>B</v>
      </c>
      <c r="B6" s="112">
        <f>กรอกข้อมูล!B18</f>
        <v>60</v>
      </c>
      <c r="C6" s="112">
        <f>กรอกข้อมูล!C18</f>
        <v>0.2</v>
      </c>
      <c r="D6" s="112">
        <f>กรอกข้อมูล!D18</f>
        <v>40</v>
      </c>
      <c r="E6" s="112">
        <f>กรอกข้อมูล!E18</f>
        <v>20</v>
      </c>
      <c r="F6" s="112">
        <f>กรอกข้อมูล!F18</f>
        <v>10</v>
      </c>
      <c r="G6" s="78"/>
      <c r="H6" s="112">
        <f>กรอกข้อมูล!H18</f>
        <v>20</v>
      </c>
      <c r="I6" s="112">
        <f>กรอกข้อมูล!I18</f>
        <v>9.5062499999999996</v>
      </c>
    </row>
    <row r="7" spans="1:9" x14ac:dyDescent="0.5">
      <c r="A7" s="118" t="str">
        <f>กรอกข้อมูล!A19</f>
        <v>C</v>
      </c>
      <c r="B7" s="112">
        <f>กรอกข้อมูล!B19</f>
        <v>50</v>
      </c>
      <c r="C7" s="112">
        <f>กรอกข้อมูล!C19</f>
        <v>0.4</v>
      </c>
      <c r="D7" s="112">
        <f>กรอกข้อมูล!D19</f>
        <v>80</v>
      </c>
      <c r="E7" s="112">
        <f>กรอกข้อมูล!E19</f>
        <v>-30</v>
      </c>
      <c r="F7" s="112">
        <f>กรอกข้อมูล!F19</f>
        <v>11.25</v>
      </c>
      <c r="G7" s="78"/>
      <c r="H7" s="112">
        <f>กรอกข้อมูล!H19</f>
        <v>30</v>
      </c>
      <c r="I7" s="112">
        <f>กรอกข้อมูล!I19</f>
        <v>10.878125000000001</v>
      </c>
    </row>
    <row r="8" spans="1:9" x14ac:dyDescent="0.5">
      <c r="A8" s="118" t="str">
        <f>กรอกข้อมูล!A20</f>
        <v>D</v>
      </c>
      <c r="B8" s="112">
        <f>กรอกข้อมูล!B20</f>
        <v>60</v>
      </c>
      <c r="C8" s="112">
        <f>กรอกข้อมูล!C20</f>
        <v>0.25</v>
      </c>
      <c r="D8" s="112">
        <f>กรอกข้อมูล!D20</f>
        <v>50</v>
      </c>
      <c r="E8" s="112">
        <f>กรอกข้อมูล!E20</f>
        <v>10</v>
      </c>
      <c r="F8" s="112">
        <f>กรอกข้อมูล!F20</f>
        <v>2</v>
      </c>
      <c r="G8" s="78"/>
      <c r="H8" s="112">
        <f>กรอกข้อมูล!H20</f>
        <v>10</v>
      </c>
      <c r="I8" s="112">
        <f>กรอกข้อมูล!I20</f>
        <v>1.8049999999999999</v>
      </c>
    </row>
    <row r="9" spans="1:9" x14ac:dyDescent="0.5">
      <c r="A9" s="118" t="str">
        <f>กรอกข้อมูล!A21</f>
        <v>F</v>
      </c>
      <c r="B9" s="112">
        <f>กรอกข้อมูล!B21</f>
        <v>10</v>
      </c>
      <c r="C9" s="112">
        <f>กรอกข้อมูล!C21</f>
        <v>7.0000000000000007E-2</v>
      </c>
      <c r="D9" s="112">
        <f>กรอกข้อมูล!D21</f>
        <v>14.000000000000002</v>
      </c>
      <c r="E9" s="112">
        <f>กรอกข้อมูล!E21</f>
        <v>-4.0000000000000018</v>
      </c>
      <c r="F9" s="112">
        <f>กรอกข้อมูล!F21</f>
        <v>1.1428571428571437</v>
      </c>
      <c r="G9" s="78"/>
      <c r="H9" s="112">
        <f>กรอกข้อมูล!H21</f>
        <v>4.0000000000000018</v>
      </c>
      <c r="I9" s="112">
        <f>กรอกข้อมูล!I21</f>
        <v>0.87500000000000078</v>
      </c>
    </row>
    <row r="10" spans="1:9" x14ac:dyDescent="0.5">
      <c r="A10" s="118" t="str">
        <f>กรอกข้อมูล!A22</f>
        <v/>
      </c>
      <c r="B10" s="112" t="str">
        <f>กรอกข้อมูล!B22</f>
        <v/>
      </c>
      <c r="C10" s="112" t="str">
        <f>กรอกข้อมูล!C22</f>
        <v/>
      </c>
      <c r="D10" s="112" t="str">
        <f>กรอกข้อมูล!D22</f>
        <v/>
      </c>
      <c r="E10" s="112" t="str">
        <f>กรอกข้อมูล!E22</f>
        <v/>
      </c>
      <c r="F10" s="112" t="str">
        <f>กรอกข้อมูล!F22</f>
        <v/>
      </c>
      <c r="G10" s="78"/>
      <c r="H10" s="112" t="str">
        <f>กรอกข้อมูล!H22</f>
        <v/>
      </c>
      <c r="I10" s="112" t="str">
        <f>กรอกข้อมูล!I22</f>
        <v/>
      </c>
    </row>
    <row r="11" spans="1:9" x14ac:dyDescent="0.5">
      <c r="A11" s="118" t="str">
        <f>กรอกข้อมูล!A23</f>
        <v/>
      </c>
      <c r="B11" s="112" t="str">
        <f>กรอกข้อมูล!B23</f>
        <v/>
      </c>
      <c r="C11" s="112" t="str">
        <f>กรอกข้อมูล!C23</f>
        <v/>
      </c>
      <c r="D11" s="112" t="str">
        <f>กรอกข้อมูล!D23</f>
        <v/>
      </c>
      <c r="E11" s="112" t="str">
        <f>กรอกข้อมูล!E23</f>
        <v/>
      </c>
      <c r="F11" s="112" t="str">
        <f>กรอกข้อมูล!F23</f>
        <v/>
      </c>
      <c r="G11" s="78"/>
      <c r="H11" s="112" t="str">
        <f>กรอกข้อมูล!H23</f>
        <v/>
      </c>
      <c r="I11" s="112" t="str">
        <f>กรอกข้อมูล!I23</f>
        <v/>
      </c>
    </row>
    <row r="12" spans="1:9" x14ac:dyDescent="0.5">
      <c r="A12" s="118" t="str">
        <f>กรอกข้อมูล!A24</f>
        <v/>
      </c>
      <c r="B12" s="112" t="str">
        <f>กรอกข้อมูล!B24</f>
        <v/>
      </c>
      <c r="C12" s="112" t="str">
        <f>กรอกข้อมูล!C24</f>
        <v/>
      </c>
      <c r="D12" s="112" t="str">
        <f>กรอกข้อมูล!D24</f>
        <v/>
      </c>
      <c r="E12" s="112" t="str">
        <f>กรอกข้อมูล!E24</f>
        <v/>
      </c>
      <c r="F12" s="112" t="str">
        <f>กรอกข้อมูล!F24</f>
        <v/>
      </c>
      <c r="G12" s="78"/>
      <c r="H12" s="112" t="str">
        <f>กรอกข้อมูล!H24</f>
        <v/>
      </c>
      <c r="I12" s="112" t="str">
        <f>กรอกข้อมูล!I24</f>
        <v/>
      </c>
    </row>
    <row r="13" spans="1:9" x14ac:dyDescent="0.5">
      <c r="A13" s="118" t="str">
        <f>กรอกข้อมูล!A25</f>
        <v/>
      </c>
      <c r="B13" s="112" t="str">
        <f>กรอกข้อมูล!B25</f>
        <v/>
      </c>
      <c r="C13" s="112" t="str">
        <f>กรอกข้อมูล!C25</f>
        <v/>
      </c>
      <c r="D13" s="112" t="str">
        <f>กรอกข้อมูล!D25</f>
        <v/>
      </c>
      <c r="E13" s="112" t="str">
        <f>กรอกข้อมูล!E25</f>
        <v/>
      </c>
      <c r="F13" s="112" t="str">
        <f>กรอกข้อมูล!F25</f>
        <v/>
      </c>
      <c r="G13" s="78"/>
      <c r="H13" s="112" t="str">
        <f>กรอกข้อมูล!H25</f>
        <v/>
      </c>
      <c r="I13" s="112" t="str">
        <f>กรอกข้อมูล!I25</f>
        <v/>
      </c>
    </row>
    <row r="14" spans="1:9" x14ac:dyDescent="0.5">
      <c r="A14" s="118" t="str">
        <f>กรอกข้อมูล!A26</f>
        <v/>
      </c>
      <c r="B14" s="112" t="str">
        <f>กรอกข้อมูล!B26</f>
        <v/>
      </c>
      <c r="C14" s="112" t="str">
        <f>กรอกข้อมูล!C26</f>
        <v/>
      </c>
      <c r="D14" s="112" t="str">
        <f>กรอกข้อมูล!D26</f>
        <v/>
      </c>
      <c r="E14" s="112" t="str">
        <f>กรอกข้อมูล!E26</f>
        <v/>
      </c>
      <c r="F14" s="112" t="str">
        <f>กรอกข้อมูล!F26</f>
        <v/>
      </c>
      <c r="G14" s="78"/>
      <c r="H14" s="112" t="str">
        <f>กรอกข้อมูล!H26</f>
        <v/>
      </c>
      <c r="I14" s="112" t="str">
        <f>กรอกข้อมูล!I26</f>
        <v/>
      </c>
    </row>
    <row r="15" spans="1:9" x14ac:dyDescent="0.5">
      <c r="A15" s="118" t="str">
        <f>กรอกข้อมูล!A27</f>
        <v/>
      </c>
      <c r="B15" s="112" t="str">
        <f>กรอกข้อมูล!B27</f>
        <v/>
      </c>
      <c r="C15" s="112" t="str">
        <f>กรอกข้อมูล!C27</f>
        <v/>
      </c>
      <c r="D15" s="112" t="str">
        <f>กรอกข้อมูล!D27</f>
        <v/>
      </c>
      <c r="E15" s="112" t="str">
        <f>กรอกข้อมูล!E27</f>
        <v/>
      </c>
      <c r="F15" s="112" t="str">
        <f>กรอกข้อมูล!F27</f>
        <v/>
      </c>
      <c r="G15" s="78"/>
      <c r="H15" s="112" t="str">
        <f>กรอกข้อมูล!H27</f>
        <v/>
      </c>
      <c r="I15" s="112" t="str">
        <f>กรอกข้อมูล!I27</f>
        <v/>
      </c>
    </row>
    <row r="16" spans="1:9" x14ac:dyDescent="0.5">
      <c r="A16" s="118" t="str">
        <f>กรอกข้อมูล!A28</f>
        <v/>
      </c>
      <c r="B16" s="112" t="str">
        <f>กรอกข้อมูล!B28</f>
        <v/>
      </c>
      <c r="C16" s="112" t="str">
        <f>กรอกข้อมูล!C28</f>
        <v/>
      </c>
      <c r="D16" s="112" t="str">
        <f>กรอกข้อมูล!D28</f>
        <v/>
      </c>
      <c r="E16" s="112" t="str">
        <f>กรอกข้อมูล!E28</f>
        <v/>
      </c>
      <c r="F16" s="112" t="str">
        <f>กรอกข้อมูล!F28</f>
        <v/>
      </c>
      <c r="G16" s="78"/>
      <c r="H16" s="112" t="str">
        <f>กรอกข้อมูล!H28</f>
        <v/>
      </c>
      <c r="I16" s="112" t="str">
        <f>กรอกข้อมูล!I28</f>
        <v/>
      </c>
    </row>
    <row r="17" spans="1:9" x14ac:dyDescent="0.5">
      <c r="A17" s="118" t="str">
        <f>กรอกข้อมูล!A29</f>
        <v/>
      </c>
      <c r="B17" s="112" t="str">
        <f>กรอกข้อมูล!B29</f>
        <v/>
      </c>
      <c r="C17" s="112" t="str">
        <f>กรอกข้อมูล!C29</f>
        <v/>
      </c>
      <c r="D17" s="112" t="str">
        <f>กรอกข้อมูล!D29</f>
        <v/>
      </c>
      <c r="E17" s="112" t="str">
        <f>กรอกข้อมูล!E29</f>
        <v/>
      </c>
      <c r="F17" s="112" t="str">
        <f>กรอกข้อมูล!F29</f>
        <v/>
      </c>
      <c r="G17" s="78"/>
      <c r="H17" s="112" t="str">
        <f>กรอกข้อมูล!H29</f>
        <v/>
      </c>
      <c r="I17" s="112" t="str">
        <f>กรอกข้อมูล!I29</f>
        <v/>
      </c>
    </row>
    <row r="18" spans="1:9" x14ac:dyDescent="0.5">
      <c r="A18" s="118" t="str">
        <f>กรอกข้อมูล!A30</f>
        <v/>
      </c>
      <c r="B18" s="112" t="str">
        <f>กรอกข้อมูล!B30</f>
        <v/>
      </c>
      <c r="C18" s="112" t="str">
        <f>กรอกข้อมูล!C30</f>
        <v/>
      </c>
      <c r="D18" s="112" t="str">
        <f>กรอกข้อมูล!D30</f>
        <v/>
      </c>
      <c r="E18" s="112" t="str">
        <f>กรอกข้อมูล!E30</f>
        <v/>
      </c>
      <c r="F18" s="112" t="str">
        <f>กรอกข้อมูล!F30</f>
        <v/>
      </c>
      <c r="G18" s="78"/>
      <c r="H18" s="112" t="str">
        <f>กรอกข้อมูล!H30</f>
        <v/>
      </c>
      <c r="I18" s="112" t="str">
        <f>กรอกข้อมูล!I30</f>
        <v/>
      </c>
    </row>
    <row r="19" spans="1:9" x14ac:dyDescent="0.5">
      <c r="A19" s="118" t="str">
        <f>กรอกข้อมูล!A31</f>
        <v/>
      </c>
      <c r="B19" s="112" t="str">
        <f>กรอกข้อมูล!B31</f>
        <v/>
      </c>
      <c r="C19" s="112" t="str">
        <f>กรอกข้อมูล!C31</f>
        <v/>
      </c>
      <c r="D19" s="112" t="str">
        <f>กรอกข้อมูล!D31</f>
        <v/>
      </c>
      <c r="E19" s="112" t="str">
        <f>กรอกข้อมูล!E31</f>
        <v/>
      </c>
      <c r="F19" s="112" t="str">
        <f>กรอกข้อมูล!F31</f>
        <v/>
      </c>
      <c r="G19" s="78"/>
      <c r="H19" s="112" t="str">
        <f>กรอกข้อมูล!H31</f>
        <v/>
      </c>
      <c r="I19" s="112" t="str">
        <f>กรอกข้อมูล!I31</f>
        <v/>
      </c>
    </row>
    <row r="20" spans="1:9" x14ac:dyDescent="0.5">
      <c r="A20" s="118" t="str">
        <f>กรอกข้อมูล!A32</f>
        <v/>
      </c>
      <c r="B20" s="112" t="str">
        <f>กรอกข้อมูล!B32</f>
        <v/>
      </c>
      <c r="C20" s="112" t="str">
        <f>กรอกข้อมูล!C32</f>
        <v/>
      </c>
      <c r="D20" s="112" t="str">
        <f>กรอกข้อมูล!D32</f>
        <v/>
      </c>
      <c r="E20" s="112" t="str">
        <f>กรอกข้อมูล!E32</f>
        <v/>
      </c>
      <c r="F20" s="112" t="str">
        <f>กรอกข้อมูล!F32</f>
        <v/>
      </c>
      <c r="G20" s="78"/>
      <c r="H20" s="112" t="str">
        <f>กรอกข้อมูล!H32</f>
        <v/>
      </c>
      <c r="I20" s="112" t="str">
        <f>กรอกข้อมูล!I32</f>
        <v/>
      </c>
    </row>
    <row r="21" spans="1:9" x14ac:dyDescent="0.5">
      <c r="A21" s="118" t="str">
        <f>กรอกข้อมูล!A33</f>
        <v/>
      </c>
      <c r="B21" s="112" t="str">
        <f>กรอกข้อมูล!B33</f>
        <v/>
      </c>
      <c r="C21" s="112" t="str">
        <f>กรอกข้อมูล!C33</f>
        <v/>
      </c>
      <c r="D21" s="112" t="str">
        <f>กรอกข้อมูล!D33</f>
        <v/>
      </c>
      <c r="E21" s="112" t="str">
        <f>กรอกข้อมูล!E33</f>
        <v/>
      </c>
      <c r="F21" s="112" t="str">
        <f>กรอกข้อมูล!F33</f>
        <v/>
      </c>
      <c r="G21" s="78"/>
      <c r="H21" s="112" t="str">
        <f>กรอกข้อมูล!H33</f>
        <v/>
      </c>
      <c r="I21" s="112" t="str">
        <f>กรอกข้อมูล!I33</f>
        <v/>
      </c>
    </row>
    <row r="22" spans="1:9" x14ac:dyDescent="0.5">
      <c r="A22" s="118" t="str">
        <f>กรอกข้อมูล!A34</f>
        <v/>
      </c>
      <c r="B22" s="112" t="str">
        <f>กรอกข้อมูล!B34</f>
        <v/>
      </c>
      <c r="C22" s="112" t="str">
        <f>กรอกข้อมูล!C34</f>
        <v/>
      </c>
      <c r="D22" s="112" t="str">
        <f>กรอกข้อมูล!D34</f>
        <v/>
      </c>
      <c r="E22" s="112" t="str">
        <f>กรอกข้อมูล!E34</f>
        <v/>
      </c>
      <c r="F22" s="112" t="str">
        <f>กรอกข้อมูล!F34</f>
        <v/>
      </c>
      <c r="G22" s="78"/>
      <c r="H22" s="112" t="str">
        <f>กรอกข้อมูล!H34</f>
        <v/>
      </c>
      <c r="I22" s="112" t="str">
        <f>กรอกข้อมูล!I34</f>
        <v/>
      </c>
    </row>
    <row r="23" spans="1:9" x14ac:dyDescent="0.5">
      <c r="A23" s="118" t="str">
        <f>กรอกข้อมูล!A35</f>
        <v/>
      </c>
      <c r="B23" s="112" t="str">
        <f>กรอกข้อมูล!B35</f>
        <v/>
      </c>
      <c r="C23" s="112" t="str">
        <f>กรอกข้อมูล!C35</f>
        <v/>
      </c>
      <c r="D23" s="112" t="str">
        <f>กรอกข้อมูล!D35</f>
        <v/>
      </c>
      <c r="E23" s="112" t="str">
        <f>กรอกข้อมูล!E35</f>
        <v/>
      </c>
      <c r="F23" s="112" t="str">
        <f>กรอกข้อมูล!F35</f>
        <v/>
      </c>
      <c r="G23" s="78"/>
      <c r="H23" s="112" t="str">
        <f>กรอกข้อมูล!H35</f>
        <v/>
      </c>
      <c r="I23" s="112" t="str">
        <f>กรอกข้อมูล!I35</f>
        <v/>
      </c>
    </row>
    <row r="24" spans="1:9" x14ac:dyDescent="0.5">
      <c r="A24" s="118" t="str">
        <f>กรอกข้อมูล!A36</f>
        <v/>
      </c>
      <c r="B24" s="112" t="str">
        <f>กรอกข้อมูล!B36</f>
        <v/>
      </c>
      <c r="C24" s="112" t="str">
        <f>กรอกข้อมูล!C36</f>
        <v/>
      </c>
      <c r="D24" s="112" t="str">
        <f>กรอกข้อมูล!D36</f>
        <v/>
      </c>
      <c r="E24" s="112" t="str">
        <f>กรอกข้อมูล!E36</f>
        <v/>
      </c>
      <c r="F24" s="112" t="str">
        <f>กรอกข้อมูล!F36</f>
        <v/>
      </c>
      <c r="G24" s="78"/>
      <c r="H24" s="112" t="str">
        <f>กรอกข้อมูล!H36</f>
        <v/>
      </c>
      <c r="I24" s="112" t="str">
        <f>กรอกข้อมูล!I36</f>
        <v/>
      </c>
    </row>
    <row r="25" spans="1:9" x14ac:dyDescent="0.5">
      <c r="A25" s="119" t="str">
        <f>กรอกข้อมูล!A37</f>
        <v>Total</v>
      </c>
      <c r="B25" s="120">
        <f>กรอกข้อมูล!B37</f>
        <v>200</v>
      </c>
      <c r="C25" s="120">
        <f>กรอกข้อมูล!C37</f>
        <v>1</v>
      </c>
      <c r="D25" s="120">
        <f>กรอกข้อมูล!D37</f>
        <v>200</v>
      </c>
      <c r="E25" s="121">
        <f>กรอกข้อมูล!E37</f>
        <v>0</v>
      </c>
      <c r="F25" s="121">
        <f>กรอกข้อมูล!F37</f>
        <v>25.392857142857142</v>
      </c>
      <c r="G25" s="78"/>
      <c r="H25" s="113">
        <f>กรอกข้อมูล!H37</f>
        <v>68</v>
      </c>
      <c r="I25" s="113">
        <f>กรอกข้อมูล!I37</f>
        <v>23.83</v>
      </c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7</xdr:col>
                <xdr:colOff>28575</xdr:colOff>
                <xdr:row>0</xdr:row>
                <xdr:rowOff>257175</xdr:rowOff>
              </from>
              <to>
                <xdr:col>8</xdr:col>
                <xdr:colOff>609600</xdr:colOff>
                <xdr:row>2</xdr:row>
                <xdr:rowOff>85725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0</xdr:col>
                <xdr:colOff>476250</xdr:colOff>
                <xdr:row>0</xdr:row>
                <xdr:rowOff>276225</xdr:rowOff>
              </from>
              <to>
                <xdr:col>2</xdr:col>
                <xdr:colOff>419100</xdr:colOff>
                <xdr:row>2</xdr:row>
                <xdr:rowOff>76200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J36"/>
  <sheetViews>
    <sheetView showGridLines="0" workbookViewId="0"/>
  </sheetViews>
  <sheetFormatPr defaultRowHeight="23.25" x14ac:dyDescent="0.5"/>
  <cols>
    <col min="1" max="1" width="4.6640625" style="30" customWidth="1"/>
    <col min="2" max="2" width="9.33203125" style="30"/>
    <col min="3" max="3" width="12.33203125" style="30" customWidth="1"/>
    <col min="4" max="5" width="11.5" style="30" customWidth="1"/>
    <col min="6" max="6" width="7" style="30" customWidth="1"/>
    <col min="7" max="7" width="12.1640625" style="30" customWidth="1"/>
    <col min="8" max="9" width="9.33203125" style="30"/>
    <col min="10" max="10" width="11.83203125" style="30" customWidth="1"/>
    <col min="11" max="11" width="12.1640625" style="30" customWidth="1"/>
    <col min="12" max="16384" width="9.33203125" style="30"/>
  </cols>
  <sheetData>
    <row r="1" spans="1:10" x14ac:dyDescent="0.5">
      <c r="A1" s="38" t="s">
        <v>38</v>
      </c>
      <c r="B1" s="35"/>
      <c r="C1" s="35"/>
      <c r="D1" s="35"/>
      <c r="E1" s="35"/>
      <c r="F1" s="35"/>
      <c r="G1" s="36"/>
      <c r="H1" s="36"/>
      <c r="I1" s="37"/>
      <c r="J1" s="35"/>
    </row>
    <row r="2" spans="1:10" x14ac:dyDescent="0.5">
      <c r="A2" s="66"/>
      <c r="B2" s="66" t="s">
        <v>73</v>
      </c>
      <c r="C2" s="66"/>
      <c r="D2" s="66"/>
      <c r="E2" s="66"/>
      <c r="F2" s="79">
        <f>กรอกข้อมูล!$B$40</f>
        <v>5</v>
      </c>
      <c r="G2" s="68" t="s">
        <v>74</v>
      </c>
      <c r="I2" s="66"/>
      <c r="J2" s="36"/>
    </row>
    <row r="3" spans="1:10" ht="24.75" x14ac:dyDescent="0.55000000000000004">
      <c r="A3" s="66"/>
      <c r="B3" s="69" t="s">
        <v>64</v>
      </c>
      <c r="C3" s="66" t="s">
        <v>20</v>
      </c>
      <c r="D3" s="66"/>
      <c r="E3" s="66"/>
      <c r="F3" s="70"/>
      <c r="G3" s="66"/>
      <c r="H3" s="66"/>
      <c r="I3" s="70"/>
      <c r="J3" s="36"/>
    </row>
    <row r="4" spans="1:10" ht="24.75" x14ac:dyDescent="0.5">
      <c r="A4" s="66"/>
      <c r="B4" s="71" t="s">
        <v>65</v>
      </c>
      <c r="C4" s="66" t="s">
        <v>21</v>
      </c>
      <c r="D4" s="72"/>
      <c r="E4" s="72"/>
      <c r="F4" s="70"/>
      <c r="G4" s="66"/>
      <c r="H4" s="66"/>
      <c r="I4" s="70"/>
      <c r="J4" s="36"/>
    </row>
    <row r="5" spans="1:10" x14ac:dyDescent="0.5">
      <c r="B5" s="73" t="s">
        <v>22</v>
      </c>
      <c r="G5" s="67" t="s">
        <v>70</v>
      </c>
      <c r="H5" s="36"/>
      <c r="J5" s="36"/>
    </row>
    <row r="6" spans="1:10" ht="15.75" customHeight="1" x14ac:dyDescent="0.5">
      <c r="J6" s="36"/>
    </row>
    <row r="7" spans="1:10" x14ac:dyDescent="0.5">
      <c r="B7" s="30" t="s">
        <v>23</v>
      </c>
      <c r="F7" s="122">
        <f>กรอกข้อมูล!$B$42</f>
        <v>25.392857142857142</v>
      </c>
      <c r="G7" s="122"/>
      <c r="J7" s="36"/>
    </row>
    <row r="8" spans="1:10" x14ac:dyDescent="0.5">
      <c r="B8" s="30" t="s">
        <v>24</v>
      </c>
      <c r="J8" s="36"/>
    </row>
    <row r="9" spans="1:10" ht="22.5" customHeight="1" x14ac:dyDescent="0.5">
      <c r="D9" s="30" t="s">
        <v>26</v>
      </c>
      <c r="E9" s="31" t="s">
        <v>66</v>
      </c>
      <c r="F9" s="124">
        <f>กรอกข้อมูล!$C$7</f>
        <v>0.05</v>
      </c>
      <c r="G9" s="30" t="s">
        <v>25</v>
      </c>
      <c r="H9" s="123">
        <f>กรอกข้อมูล!$B$41</f>
        <v>4</v>
      </c>
      <c r="I9" s="31" t="s">
        <v>72</v>
      </c>
      <c r="J9" s="123">
        <f>กรอกข้อมูล!$B$37</f>
        <v>200</v>
      </c>
    </row>
    <row r="10" spans="1:10" x14ac:dyDescent="0.5">
      <c r="B10" s="30" t="s">
        <v>27</v>
      </c>
      <c r="F10" s="122">
        <f>กรอกข้อมูล!$C$47</f>
        <v>9.4877300000000009</v>
      </c>
      <c r="G10" s="122"/>
      <c r="J10" s="36"/>
    </row>
    <row r="11" spans="1:10" x14ac:dyDescent="0.5">
      <c r="B11" s="30" t="s">
        <v>28</v>
      </c>
      <c r="D11" s="125" t="str">
        <f>กรอกข้อมูล!C44</f>
        <v>ปฏิเสธสมมติฐาน</v>
      </c>
      <c r="J11" s="36"/>
    </row>
    <row r="12" spans="1:10" x14ac:dyDescent="0.5">
      <c r="C12" s="125" t="str">
        <f>กรอกข้อมูล!C45</f>
        <v>แสดงว่าสัดส่วนของประชากรอย่างน้อย 1 คู่ ไม่เท่ากันหรือไม่เท่ากับค่าที่คาดหวังไว้</v>
      </c>
      <c r="J12" s="36"/>
    </row>
    <row r="13" spans="1:10" ht="11.25" customHeight="1" x14ac:dyDescent="0.5">
      <c r="D13" s="74"/>
      <c r="J13" s="36"/>
    </row>
    <row r="14" spans="1:10" x14ac:dyDescent="0.5">
      <c r="A14" s="110" t="str">
        <f>กรอกข้อมูล!$C$4</f>
        <v>เกรด</v>
      </c>
      <c r="B14" s="110"/>
      <c r="C14" s="110"/>
      <c r="D14" s="110"/>
      <c r="E14" s="110"/>
      <c r="G14" s="110" t="s">
        <v>50</v>
      </c>
      <c r="H14" s="111"/>
      <c r="J14" s="36"/>
    </row>
    <row r="15" spans="1:10" ht="21" customHeight="1" x14ac:dyDescent="0.5">
      <c r="A15" s="108"/>
      <c r="B15" s="109"/>
      <c r="C15" s="75" t="s">
        <v>44</v>
      </c>
      <c r="D15" s="75" t="s">
        <v>45</v>
      </c>
      <c r="E15" s="75" t="s">
        <v>46</v>
      </c>
      <c r="G15" s="126"/>
      <c r="H15" s="127" t="str">
        <f>กรอกข้อมูล!$C$4</f>
        <v>เกรด</v>
      </c>
      <c r="I15" s="128"/>
      <c r="J15" s="36"/>
    </row>
    <row r="16" spans="1:10" ht="21" customHeight="1" x14ac:dyDescent="0.5">
      <c r="A16" s="137" t="str">
        <f>กรอกข้อมูล!A17</f>
        <v>A</v>
      </c>
      <c r="B16" s="138"/>
      <c r="C16" s="139">
        <f>กรอกข้อมูล!B17</f>
        <v>20</v>
      </c>
      <c r="D16" s="140">
        <f>กรอกข้อมูล!D17</f>
        <v>16</v>
      </c>
      <c r="E16" s="139">
        <f>กรอกข้อมูล!E17</f>
        <v>4</v>
      </c>
      <c r="G16" s="126" t="s">
        <v>47</v>
      </c>
      <c r="H16" s="129">
        <f>กรอกข้อมูล!$B$42</f>
        <v>25.392857142857142</v>
      </c>
      <c r="I16" s="130"/>
      <c r="J16" s="36"/>
    </row>
    <row r="17" spans="1:10" ht="21" customHeight="1" x14ac:dyDescent="0.5">
      <c r="A17" s="141" t="str">
        <f>กรอกข้อมูล!A18</f>
        <v>B</v>
      </c>
      <c r="B17" s="142"/>
      <c r="C17" s="143">
        <f>กรอกข้อมูล!B18</f>
        <v>60</v>
      </c>
      <c r="D17" s="144">
        <f>กรอกข้อมูล!D18</f>
        <v>40</v>
      </c>
      <c r="E17" s="143">
        <f>กรอกข้อมูล!E18</f>
        <v>20</v>
      </c>
      <c r="G17" s="131" t="s">
        <v>48</v>
      </c>
      <c r="H17" s="132">
        <f>กรอกข้อมูล!$B$41</f>
        <v>4</v>
      </c>
      <c r="I17" s="133"/>
      <c r="J17" s="36"/>
    </row>
    <row r="18" spans="1:10" ht="21" customHeight="1" x14ac:dyDescent="0.5">
      <c r="A18" s="141" t="str">
        <f>กรอกข้อมูล!A19</f>
        <v>C</v>
      </c>
      <c r="B18" s="142"/>
      <c r="C18" s="143">
        <f>กรอกข้อมูล!B19</f>
        <v>50</v>
      </c>
      <c r="D18" s="144">
        <f>กรอกข้อมูล!D19</f>
        <v>80</v>
      </c>
      <c r="E18" s="143">
        <f>กรอกข้อมูล!E19</f>
        <v>-30</v>
      </c>
      <c r="G18" s="134" t="s">
        <v>49</v>
      </c>
      <c r="H18" s="135">
        <f>กรอกข้อมูล!$B$43</f>
        <v>0</v>
      </c>
      <c r="I18" s="136"/>
      <c r="J18" s="36"/>
    </row>
    <row r="19" spans="1:10" ht="21" customHeight="1" x14ac:dyDescent="0.5">
      <c r="A19" s="141" t="str">
        <f>กรอกข้อมูล!A20</f>
        <v>D</v>
      </c>
      <c r="B19" s="142"/>
      <c r="C19" s="143">
        <f>กรอกข้อมูล!B20</f>
        <v>60</v>
      </c>
      <c r="D19" s="144">
        <f>กรอกข้อมูล!D20</f>
        <v>50</v>
      </c>
      <c r="E19" s="143">
        <f>กรอกข้อมูล!E20</f>
        <v>10</v>
      </c>
      <c r="J19" s="36"/>
    </row>
    <row r="20" spans="1:10" ht="21" customHeight="1" x14ac:dyDescent="0.5">
      <c r="A20" s="141" t="str">
        <f>กรอกข้อมูล!A21</f>
        <v>F</v>
      </c>
      <c r="B20" s="142"/>
      <c r="C20" s="143">
        <f>กรอกข้อมูล!B21</f>
        <v>10</v>
      </c>
      <c r="D20" s="144">
        <f>กรอกข้อมูล!D21</f>
        <v>14.000000000000002</v>
      </c>
      <c r="E20" s="143">
        <f>กรอกข้อมูล!E21</f>
        <v>-4.0000000000000018</v>
      </c>
      <c r="J20" s="36"/>
    </row>
    <row r="21" spans="1:10" ht="21" customHeight="1" x14ac:dyDescent="0.5">
      <c r="A21" s="141" t="str">
        <f>กรอกข้อมูล!A22</f>
        <v/>
      </c>
      <c r="B21" s="142"/>
      <c r="C21" s="143" t="str">
        <f>กรอกข้อมูล!B22</f>
        <v/>
      </c>
      <c r="D21" s="144" t="str">
        <f>กรอกข้อมูล!D22</f>
        <v/>
      </c>
      <c r="E21" s="143" t="str">
        <f>กรอกข้อมูล!E22</f>
        <v/>
      </c>
      <c r="J21" s="36"/>
    </row>
    <row r="22" spans="1:10" ht="21" customHeight="1" x14ac:dyDescent="0.5">
      <c r="A22" s="141" t="str">
        <f>กรอกข้อมูล!A23</f>
        <v/>
      </c>
      <c r="B22" s="142"/>
      <c r="C22" s="143" t="str">
        <f>กรอกข้อมูล!B23</f>
        <v/>
      </c>
      <c r="D22" s="144" t="str">
        <f>กรอกข้อมูล!D23</f>
        <v/>
      </c>
      <c r="E22" s="143" t="str">
        <f>กรอกข้อมูล!E23</f>
        <v/>
      </c>
      <c r="J22" s="36"/>
    </row>
    <row r="23" spans="1:10" ht="21" customHeight="1" x14ac:dyDescent="0.5">
      <c r="A23" s="141" t="str">
        <f>กรอกข้อมูล!A24</f>
        <v/>
      </c>
      <c r="B23" s="142"/>
      <c r="C23" s="143" t="str">
        <f>กรอกข้อมูล!B24</f>
        <v/>
      </c>
      <c r="D23" s="144" t="str">
        <f>กรอกข้อมูล!D24</f>
        <v/>
      </c>
      <c r="E23" s="143" t="str">
        <f>กรอกข้อมูล!E24</f>
        <v/>
      </c>
      <c r="J23" s="36"/>
    </row>
    <row r="24" spans="1:10" ht="21" customHeight="1" x14ac:dyDescent="0.5">
      <c r="A24" s="141" t="str">
        <f>กรอกข้อมูล!A25</f>
        <v/>
      </c>
      <c r="B24" s="142"/>
      <c r="C24" s="143" t="str">
        <f>กรอกข้อมูล!B25</f>
        <v/>
      </c>
      <c r="D24" s="144" t="str">
        <f>กรอกข้อมูล!D25</f>
        <v/>
      </c>
      <c r="E24" s="143" t="str">
        <f>กรอกข้อมูล!E25</f>
        <v/>
      </c>
      <c r="J24" s="36"/>
    </row>
    <row r="25" spans="1:10" ht="21" customHeight="1" x14ac:dyDescent="0.5">
      <c r="A25" s="141" t="str">
        <f>กรอกข้อมูล!A26</f>
        <v/>
      </c>
      <c r="B25" s="142"/>
      <c r="C25" s="143" t="str">
        <f>กรอกข้อมูล!B26</f>
        <v/>
      </c>
      <c r="D25" s="144" t="str">
        <f>กรอกข้อมูล!D26</f>
        <v/>
      </c>
      <c r="E25" s="143" t="str">
        <f>กรอกข้อมูล!E26</f>
        <v/>
      </c>
      <c r="J25" s="36"/>
    </row>
    <row r="26" spans="1:10" ht="21" customHeight="1" x14ac:dyDescent="0.5">
      <c r="A26" s="141" t="str">
        <f>กรอกข้อมูล!A27</f>
        <v/>
      </c>
      <c r="B26" s="142"/>
      <c r="C26" s="143" t="str">
        <f>กรอกข้อมูล!B27</f>
        <v/>
      </c>
      <c r="D26" s="144" t="str">
        <f>กรอกข้อมูล!D27</f>
        <v/>
      </c>
      <c r="E26" s="143" t="str">
        <f>กรอกข้อมูล!E27</f>
        <v/>
      </c>
      <c r="J26" s="36"/>
    </row>
    <row r="27" spans="1:10" ht="21" customHeight="1" x14ac:dyDescent="0.5">
      <c r="A27" s="141" t="str">
        <f>กรอกข้อมูล!A28</f>
        <v/>
      </c>
      <c r="B27" s="142"/>
      <c r="C27" s="143" t="str">
        <f>กรอกข้อมูล!B28</f>
        <v/>
      </c>
      <c r="D27" s="144" t="str">
        <f>กรอกข้อมูล!D28</f>
        <v/>
      </c>
      <c r="E27" s="143" t="str">
        <f>กรอกข้อมูล!E28</f>
        <v/>
      </c>
      <c r="J27" s="36"/>
    </row>
    <row r="28" spans="1:10" ht="21" customHeight="1" x14ac:dyDescent="0.5">
      <c r="A28" s="141" t="str">
        <f>กรอกข้อมูล!A29</f>
        <v/>
      </c>
      <c r="B28" s="142"/>
      <c r="C28" s="143" t="str">
        <f>กรอกข้อมูล!B29</f>
        <v/>
      </c>
      <c r="D28" s="144" t="str">
        <f>กรอกข้อมูล!D29</f>
        <v/>
      </c>
      <c r="E28" s="143" t="str">
        <f>กรอกข้อมูล!E29</f>
        <v/>
      </c>
      <c r="J28" s="36"/>
    </row>
    <row r="29" spans="1:10" ht="21" customHeight="1" x14ac:dyDescent="0.5">
      <c r="A29" s="141" t="str">
        <f>กรอกข้อมูล!A30</f>
        <v/>
      </c>
      <c r="B29" s="142"/>
      <c r="C29" s="143" t="str">
        <f>กรอกข้อมูล!B30</f>
        <v/>
      </c>
      <c r="D29" s="144" t="str">
        <f>กรอกข้อมูล!D30</f>
        <v/>
      </c>
      <c r="E29" s="143" t="str">
        <f>กรอกข้อมูล!E30</f>
        <v/>
      </c>
      <c r="J29" s="36"/>
    </row>
    <row r="30" spans="1:10" ht="21" customHeight="1" x14ac:dyDescent="0.5">
      <c r="A30" s="141" t="str">
        <f>กรอกข้อมูล!A31</f>
        <v/>
      </c>
      <c r="B30" s="142"/>
      <c r="C30" s="143" t="str">
        <f>กรอกข้อมูล!B31</f>
        <v/>
      </c>
      <c r="D30" s="144" t="str">
        <f>กรอกข้อมูล!D31</f>
        <v/>
      </c>
      <c r="E30" s="143" t="str">
        <f>กรอกข้อมูล!E31</f>
        <v/>
      </c>
      <c r="J30" s="36"/>
    </row>
    <row r="31" spans="1:10" ht="21" customHeight="1" x14ac:dyDescent="0.5">
      <c r="A31" s="141" t="str">
        <f>กรอกข้อมูล!A32</f>
        <v/>
      </c>
      <c r="B31" s="142"/>
      <c r="C31" s="143" t="str">
        <f>กรอกข้อมูล!B32</f>
        <v/>
      </c>
      <c r="D31" s="144" t="str">
        <f>กรอกข้อมูล!D32</f>
        <v/>
      </c>
      <c r="E31" s="143" t="str">
        <f>กรอกข้อมูล!E32</f>
        <v/>
      </c>
      <c r="J31" s="36"/>
    </row>
    <row r="32" spans="1:10" ht="21" customHeight="1" x14ac:dyDescent="0.5">
      <c r="A32" s="141" t="str">
        <f>กรอกข้อมูล!A33</f>
        <v/>
      </c>
      <c r="B32" s="142"/>
      <c r="C32" s="143" t="str">
        <f>กรอกข้อมูล!B33</f>
        <v/>
      </c>
      <c r="D32" s="144" t="str">
        <f>กรอกข้อมูล!D33</f>
        <v/>
      </c>
      <c r="E32" s="143" t="str">
        <f>กรอกข้อมูล!E33</f>
        <v/>
      </c>
      <c r="J32" s="36"/>
    </row>
    <row r="33" spans="1:10" ht="21" customHeight="1" x14ac:dyDescent="0.5">
      <c r="A33" s="141" t="str">
        <f>กรอกข้อมูล!A34</f>
        <v/>
      </c>
      <c r="B33" s="142"/>
      <c r="C33" s="143" t="str">
        <f>กรอกข้อมูล!B34</f>
        <v/>
      </c>
      <c r="D33" s="144" t="str">
        <f>กรอกข้อมูล!D34</f>
        <v/>
      </c>
      <c r="E33" s="143" t="str">
        <f>กรอกข้อมูล!E34</f>
        <v/>
      </c>
      <c r="J33" s="36"/>
    </row>
    <row r="34" spans="1:10" ht="21" customHeight="1" x14ac:dyDescent="0.5">
      <c r="A34" s="141" t="str">
        <f>กรอกข้อมูล!A35</f>
        <v/>
      </c>
      <c r="B34" s="142"/>
      <c r="C34" s="143" t="str">
        <f>กรอกข้อมูล!B35</f>
        <v/>
      </c>
      <c r="D34" s="144" t="str">
        <f>กรอกข้อมูล!D35</f>
        <v/>
      </c>
      <c r="E34" s="143" t="str">
        <f>กรอกข้อมูล!E35</f>
        <v/>
      </c>
      <c r="J34" s="36"/>
    </row>
    <row r="35" spans="1:10" ht="21" customHeight="1" x14ac:dyDescent="0.5">
      <c r="A35" s="145" t="str">
        <f>กรอกข้อมูล!A36</f>
        <v/>
      </c>
      <c r="B35" s="146"/>
      <c r="C35" s="147" t="str">
        <f>กรอกข้อมูล!B36</f>
        <v/>
      </c>
      <c r="D35" s="148" t="str">
        <f>กรอกข้อมูล!D36</f>
        <v/>
      </c>
      <c r="E35" s="147" t="str">
        <f>กรอกข้อมูล!E36</f>
        <v/>
      </c>
      <c r="J35" s="36"/>
    </row>
    <row r="36" spans="1:10" ht="21" customHeight="1" x14ac:dyDescent="0.5">
      <c r="A36" s="145" t="str">
        <f>กรอกข้อมูล!A37</f>
        <v>Total</v>
      </c>
      <c r="B36" s="146"/>
      <c r="C36" s="147">
        <f>กรอกข้อมูล!B37</f>
        <v>200</v>
      </c>
      <c r="D36" s="148"/>
      <c r="E36" s="147"/>
      <c r="J36" s="36"/>
    </row>
  </sheetData>
  <sheetProtection password="F9E0" sheet="1" objects="1" scenarios="1"/>
  <mergeCells count="30"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F7:G7"/>
    <mergeCell ref="F10:G10"/>
    <mergeCell ref="A15:B15"/>
    <mergeCell ref="A16:B16"/>
    <mergeCell ref="A17:B17"/>
    <mergeCell ref="G14:H14"/>
    <mergeCell ref="H15:I15"/>
    <mergeCell ref="H16:I16"/>
    <mergeCell ref="H17:I17"/>
    <mergeCell ref="A14:E14"/>
    <mergeCell ref="H18:I18"/>
    <mergeCell ref="A19:B19"/>
    <mergeCell ref="A20:B20"/>
    <mergeCell ref="A21:B21"/>
    <mergeCell ref="A18:B18"/>
  </mergeCells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3</xdr:col>
                <xdr:colOff>200025</xdr:colOff>
                <xdr:row>4</xdr:row>
                <xdr:rowOff>0</xdr:rowOff>
              </from>
              <to>
                <xdr:col>6</xdr:col>
                <xdr:colOff>0</xdr:colOff>
                <xdr:row>5</xdr:row>
                <xdr:rowOff>190500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3</xdr:col>
                <xdr:colOff>514350</xdr:colOff>
                <xdr:row>6</xdr:row>
                <xdr:rowOff>0</xdr:rowOff>
              </from>
              <to>
                <xdr:col>4</xdr:col>
                <xdr:colOff>476250</xdr:colOff>
                <xdr:row>6</xdr:row>
                <xdr:rowOff>276225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9">
            <anchor moveWithCells="1">
              <from>
                <xdr:col>3</xdr:col>
                <xdr:colOff>523875</xdr:colOff>
                <xdr:row>7</xdr:row>
                <xdr:rowOff>0</xdr:rowOff>
              </from>
              <to>
                <xdr:col>6</xdr:col>
                <xdr:colOff>104775</xdr:colOff>
                <xdr:row>8</xdr:row>
                <xdr:rowOff>38100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11">
            <anchor moveWithCells="1">
              <from>
                <xdr:col>3</xdr:col>
                <xdr:colOff>533400</xdr:colOff>
                <xdr:row>9</xdr:row>
                <xdr:rowOff>19050</xdr:rowOff>
              </from>
              <to>
                <xdr:col>4</xdr:col>
                <xdr:colOff>504825</xdr:colOff>
                <xdr:row>10</xdr:row>
                <xdr:rowOff>9525</xdr:rowOff>
              </to>
            </anchor>
          </objectPr>
        </oleObject>
      </mc:Choice>
      <mc:Fallback>
        <oleObject progId="Equation.3" shapeId="1030" r:id="rId10"/>
      </mc:Fallback>
    </mc:AlternateContent>
    <mc:AlternateContent xmlns:mc="http://schemas.openxmlformats.org/markup-compatibility/2006">
      <mc:Choice Requires="x14">
        <oleObject progId="Equation.3" shapeId="1031" r:id="rId12">
          <objectPr defaultSize="0" autoPict="0" r:id="rId13">
            <anchor moveWithCells="1">
              <from>
                <xdr:col>6</xdr:col>
                <xdr:colOff>571500</xdr:colOff>
                <xdr:row>3</xdr:row>
                <xdr:rowOff>304800</xdr:rowOff>
              </from>
              <to>
                <xdr:col>9</xdr:col>
                <xdr:colOff>190500</xdr:colOff>
                <xdr:row>5</xdr:row>
                <xdr:rowOff>142875</xdr:rowOff>
              </to>
            </anchor>
          </objectPr>
        </oleObject>
      </mc:Choice>
      <mc:Fallback>
        <oleObject progId="Equation.3" shapeId="1031" r:id="rId12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1" x14ac:dyDescent="0.45"/>
  <cols>
    <col min="1" max="1" width="9.33203125" style="55"/>
    <col min="2" max="2" width="9.33203125" style="40"/>
    <col min="5" max="5" width="9.33203125" style="40"/>
    <col min="9" max="9" width="9.33203125" style="40"/>
    <col min="11" max="11" width="9" customWidth="1"/>
    <col min="13" max="13" width="9.33203125" style="40"/>
    <col min="17" max="17" width="9.33203125" style="40"/>
    <col min="20" max="20" width="9.33203125" style="40"/>
  </cols>
  <sheetData>
    <row r="1" spans="1:21" x14ac:dyDescent="0.45">
      <c r="A1" s="39" t="s">
        <v>55</v>
      </c>
    </row>
    <row r="2" spans="1:21" x14ac:dyDescent="0.45">
      <c r="A2" s="39" t="s">
        <v>56</v>
      </c>
    </row>
    <row r="3" spans="1:21" x14ac:dyDescent="0.45">
      <c r="A3" s="41" t="s">
        <v>57</v>
      </c>
      <c r="B3" s="42">
        <v>0.995</v>
      </c>
      <c r="C3" s="43">
        <v>0.99</v>
      </c>
      <c r="D3" s="43">
        <v>0.98</v>
      </c>
      <c r="E3" s="43">
        <v>0.97499999999999998</v>
      </c>
      <c r="F3" s="43">
        <v>0.95</v>
      </c>
      <c r="G3" s="43">
        <v>0.9</v>
      </c>
      <c r="H3" s="43">
        <v>0.8</v>
      </c>
      <c r="I3" s="43">
        <v>0.75</v>
      </c>
      <c r="J3" s="43">
        <v>0.7</v>
      </c>
      <c r="K3" s="43">
        <v>0.5</v>
      </c>
      <c r="L3" s="43">
        <v>0.3</v>
      </c>
      <c r="M3" s="43">
        <v>0.25</v>
      </c>
      <c r="N3" s="43">
        <v>0.2</v>
      </c>
      <c r="O3" s="43">
        <v>0.1</v>
      </c>
      <c r="P3" s="43">
        <v>0.05</v>
      </c>
      <c r="Q3" s="43">
        <v>2.5000000000000001E-2</v>
      </c>
      <c r="R3" s="43">
        <v>0.02</v>
      </c>
      <c r="S3" s="43">
        <v>0.01</v>
      </c>
      <c r="T3" s="43">
        <v>5.0000000000000001E-3</v>
      </c>
      <c r="U3" s="43">
        <v>1E-3</v>
      </c>
    </row>
    <row r="4" spans="1:21" x14ac:dyDescent="0.45">
      <c r="A4" s="44">
        <v>1</v>
      </c>
      <c r="B4" s="45">
        <v>4.0000000000000003E-5</v>
      </c>
      <c r="C4" s="46">
        <v>1.6000000000000001E-4</v>
      </c>
      <c r="D4" s="47">
        <v>6.3000000000000003E-4</v>
      </c>
      <c r="E4" s="46">
        <v>9.7999999999999997E-4</v>
      </c>
      <c r="F4" s="46">
        <v>3.9300000000000003E-3</v>
      </c>
      <c r="G4" s="46">
        <v>1.5789999999999998E-2</v>
      </c>
      <c r="H4" s="47">
        <v>6.4000000000000001E-2</v>
      </c>
      <c r="I4" s="46">
        <v>0.10153</v>
      </c>
      <c r="J4" s="47">
        <v>0.15</v>
      </c>
      <c r="K4" s="46">
        <v>0.45494000000000001</v>
      </c>
      <c r="L4" s="47">
        <v>1.07</v>
      </c>
      <c r="M4" s="46">
        <v>1.3232999999999999</v>
      </c>
      <c r="N4" s="47">
        <v>1.64</v>
      </c>
      <c r="O4" s="46">
        <v>2.7055400000000001</v>
      </c>
      <c r="P4" s="46">
        <v>3.8414600000000001</v>
      </c>
      <c r="Q4" s="46">
        <v>5.0238899999999997</v>
      </c>
      <c r="R4" s="47">
        <v>5.41</v>
      </c>
      <c r="S4" s="46">
        <v>6.6349</v>
      </c>
      <c r="T4" s="46">
        <v>7.8794399999999998</v>
      </c>
      <c r="U4" s="47">
        <v>10.83</v>
      </c>
    </row>
    <row r="5" spans="1:21" x14ac:dyDescent="0.45">
      <c r="A5" s="48">
        <v>2</v>
      </c>
      <c r="B5" s="45">
        <v>1.0030000000000001E-2</v>
      </c>
      <c r="C5" s="46">
        <v>2.01E-2</v>
      </c>
      <c r="D5" s="47">
        <v>0.04</v>
      </c>
      <c r="E5" s="46">
        <v>5.0639999999999998E-2</v>
      </c>
      <c r="F5" s="46">
        <v>0.10259</v>
      </c>
      <c r="G5" s="46">
        <v>0.21071999999999999</v>
      </c>
      <c r="H5" s="47">
        <v>0.45</v>
      </c>
      <c r="I5" s="46">
        <v>0.57535999999999998</v>
      </c>
      <c r="J5" s="47">
        <v>0.71</v>
      </c>
      <c r="K5" s="46">
        <v>1.38629</v>
      </c>
      <c r="L5" s="47">
        <v>2.41</v>
      </c>
      <c r="M5" s="46">
        <v>2.7725900000000001</v>
      </c>
      <c r="N5" s="47">
        <v>3.22</v>
      </c>
      <c r="O5" s="46">
        <v>4.6051700000000002</v>
      </c>
      <c r="P5" s="46">
        <v>5.99146</v>
      </c>
      <c r="Q5" s="46">
        <v>7.3777600000000003</v>
      </c>
      <c r="R5" s="47">
        <v>7.82</v>
      </c>
      <c r="S5" s="46">
        <v>9.2103400000000004</v>
      </c>
      <c r="T5" s="46">
        <v>10.596629999999999</v>
      </c>
      <c r="U5" s="47">
        <v>13.82</v>
      </c>
    </row>
    <row r="6" spans="1:21" x14ac:dyDescent="0.45">
      <c r="A6" s="48">
        <v>3</v>
      </c>
      <c r="B6" s="45">
        <v>7.1720000000000006E-2</v>
      </c>
      <c r="C6" s="46">
        <v>0.11483</v>
      </c>
      <c r="D6" s="47">
        <v>0.18</v>
      </c>
      <c r="E6" s="46">
        <v>0.21579999999999999</v>
      </c>
      <c r="F6" s="46">
        <v>0.35185</v>
      </c>
      <c r="G6" s="46">
        <v>0.58436999999999995</v>
      </c>
      <c r="H6" s="47">
        <v>1</v>
      </c>
      <c r="I6" s="46">
        <v>1.2125300000000001</v>
      </c>
      <c r="J6" s="47">
        <v>1.42</v>
      </c>
      <c r="K6" s="46">
        <v>2.3659699999999999</v>
      </c>
      <c r="L6" s="47">
        <v>3.66</v>
      </c>
      <c r="M6" s="46">
        <v>4.1083400000000001</v>
      </c>
      <c r="N6" s="47">
        <v>4.6399999999999997</v>
      </c>
      <c r="O6" s="46">
        <v>6.2513899999999998</v>
      </c>
      <c r="P6" s="46">
        <v>7.81473</v>
      </c>
      <c r="Q6" s="46">
        <v>9.3483999999999998</v>
      </c>
      <c r="R6" s="47">
        <v>9.84</v>
      </c>
      <c r="S6" s="46">
        <v>11.34487</v>
      </c>
      <c r="T6" s="46">
        <v>12.83816</v>
      </c>
      <c r="U6" s="47">
        <v>16.27</v>
      </c>
    </row>
    <row r="7" spans="1:21" x14ac:dyDescent="0.45">
      <c r="A7" s="48">
        <v>4</v>
      </c>
      <c r="B7" s="45">
        <v>0.20699000000000001</v>
      </c>
      <c r="C7" s="46">
        <v>0.29710999999999999</v>
      </c>
      <c r="D7" s="47">
        <v>0.43</v>
      </c>
      <c r="E7" s="46">
        <v>0.48442000000000002</v>
      </c>
      <c r="F7" s="46">
        <v>0.71072000000000002</v>
      </c>
      <c r="G7" s="46">
        <v>1.06362</v>
      </c>
      <c r="H7" s="47">
        <v>1.65</v>
      </c>
      <c r="I7" s="46">
        <v>1.92256</v>
      </c>
      <c r="J7" s="47">
        <v>2.2000000000000002</v>
      </c>
      <c r="K7" s="46">
        <v>3.35669</v>
      </c>
      <c r="L7" s="47">
        <v>4.88</v>
      </c>
      <c r="M7" s="46">
        <v>5.3852700000000002</v>
      </c>
      <c r="N7" s="47">
        <v>5.99</v>
      </c>
      <c r="O7" s="46">
        <v>7.7794400000000001</v>
      </c>
      <c r="P7" s="46">
        <v>9.4877300000000009</v>
      </c>
      <c r="Q7" s="46">
        <v>11.14329</v>
      </c>
      <c r="R7" s="47">
        <v>11.67</v>
      </c>
      <c r="S7" s="46">
        <v>13.2767</v>
      </c>
      <c r="T7" s="46">
        <v>14.86026</v>
      </c>
      <c r="U7" s="47">
        <v>18.46</v>
      </c>
    </row>
    <row r="8" spans="1:21" x14ac:dyDescent="0.45">
      <c r="A8" s="49">
        <v>5</v>
      </c>
      <c r="B8" s="45">
        <v>0.41173999999999999</v>
      </c>
      <c r="C8" s="46">
        <v>0.55430000000000001</v>
      </c>
      <c r="D8" s="47">
        <v>0.75</v>
      </c>
      <c r="E8" s="46">
        <v>0.83121</v>
      </c>
      <c r="F8" s="46">
        <v>1.1454800000000001</v>
      </c>
      <c r="G8" s="46">
        <v>1.6103099999999999</v>
      </c>
      <c r="H8" s="47">
        <v>2.34</v>
      </c>
      <c r="I8" s="46">
        <v>2.6745999999999999</v>
      </c>
      <c r="J8" s="47">
        <v>3</v>
      </c>
      <c r="K8" s="46">
        <v>4.3514600000000003</v>
      </c>
      <c r="L8" s="47">
        <v>6.06</v>
      </c>
      <c r="M8" s="46">
        <v>6.62568</v>
      </c>
      <c r="N8" s="47">
        <v>7.29</v>
      </c>
      <c r="O8" s="46">
        <v>9.2363599999999995</v>
      </c>
      <c r="P8" s="46">
        <v>11.070499999999999</v>
      </c>
      <c r="Q8" s="46">
        <v>12.8325</v>
      </c>
      <c r="R8" s="47">
        <v>13.39</v>
      </c>
      <c r="S8" s="46">
        <v>15.086270000000001</v>
      </c>
      <c r="T8" s="46">
        <v>16.749600000000001</v>
      </c>
      <c r="U8" s="47">
        <v>20.52</v>
      </c>
    </row>
    <row r="9" spans="1:21" x14ac:dyDescent="0.45">
      <c r="A9" s="49">
        <v>6</v>
      </c>
      <c r="B9" s="45">
        <v>0.67573000000000005</v>
      </c>
      <c r="C9" s="46">
        <v>0.87209000000000003</v>
      </c>
      <c r="D9" s="47">
        <v>1.1299999999999999</v>
      </c>
      <c r="E9" s="46">
        <v>1.2373400000000001</v>
      </c>
      <c r="F9" s="46">
        <v>1.6353800000000001</v>
      </c>
      <c r="G9" s="46">
        <v>2.2041300000000001</v>
      </c>
      <c r="H9" s="47">
        <v>3.07</v>
      </c>
      <c r="I9" s="46">
        <v>3.4546000000000001</v>
      </c>
      <c r="J9" s="47">
        <v>3.83</v>
      </c>
      <c r="K9" s="46">
        <v>5.3481199999999998</v>
      </c>
      <c r="L9" s="47">
        <v>7.23</v>
      </c>
      <c r="M9" s="46">
        <v>7.8407999999999998</v>
      </c>
      <c r="N9" s="47">
        <v>8.56</v>
      </c>
      <c r="O9" s="46">
        <v>10.644640000000001</v>
      </c>
      <c r="P9" s="46">
        <v>12.59159</v>
      </c>
      <c r="Q9" s="46">
        <v>14.44938</v>
      </c>
      <c r="R9" s="47">
        <v>15.03</v>
      </c>
      <c r="S9" s="46">
        <v>16.811889999999998</v>
      </c>
      <c r="T9" s="46">
        <v>18.54758</v>
      </c>
      <c r="U9" s="47">
        <v>22.46</v>
      </c>
    </row>
    <row r="10" spans="1:21" x14ac:dyDescent="0.45">
      <c r="A10" s="49">
        <v>7</v>
      </c>
      <c r="B10" s="45">
        <v>0.98926000000000003</v>
      </c>
      <c r="C10" s="46">
        <v>1.2390399999999999</v>
      </c>
      <c r="D10" s="47">
        <v>1.56</v>
      </c>
      <c r="E10" s="46">
        <v>1.68987</v>
      </c>
      <c r="F10" s="46">
        <v>2.1673499999999999</v>
      </c>
      <c r="G10" s="46">
        <v>2.83311</v>
      </c>
      <c r="H10" s="47">
        <v>3.82</v>
      </c>
      <c r="I10" s="46">
        <v>4.2548500000000002</v>
      </c>
      <c r="J10" s="47">
        <v>4.67</v>
      </c>
      <c r="K10" s="46">
        <v>6.3458100000000002</v>
      </c>
      <c r="L10" s="47">
        <v>8.3800000000000008</v>
      </c>
      <c r="M10" s="46">
        <v>9.0371500000000005</v>
      </c>
      <c r="N10" s="47">
        <v>9.8000000000000007</v>
      </c>
      <c r="O10" s="46">
        <v>12.01704</v>
      </c>
      <c r="P10" s="46">
        <v>14.06714</v>
      </c>
      <c r="Q10" s="46">
        <v>16.01276</v>
      </c>
      <c r="R10" s="47">
        <v>16.62</v>
      </c>
      <c r="S10" s="46">
        <v>18.47531</v>
      </c>
      <c r="T10" s="46">
        <v>20.277740000000001</v>
      </c>
      <c r="U10" s="47">
        <v>24.32</v>
      </c>
    </row>
    <row r="11" spans="1:21" x14ac:dyDescent="0.45">
      <c r="A11" s="49">
        <v>8</v>
      </c>
      <c r="B11" s="45">
        <v>1.3444100000000001</v>
      </c>
      <c r="C11" s="46">
        <v>1.6465000000000001</v>
      </c>
      <c r="D11" s="47">
        <v>2.0299999999999998</v>
      </c>
      <c r="E11" s="46">
        <v>2.1797300000000002</v>
      </c>
      <c r="F11" s="46">
        <v>2.73264</v>
      </c>
      <c r="G11" s="46">
        <v>3.4895399999999999</v>
      </c>
      <c r="H11" s="47">
        <v>4.59</v>
      </c>
      <c r="I11" s="46">
        <v>5.07064</v>
      </c>
      <c r="J11" s="47">
        <v>5.53</v>
      </c>
      <c r="K11" s="46">
        <v>7.3441200000000002</v>
      </c>
      <c r="L11" s="47">
        <v>9.52</v>
      </c>
      <c r="M11" s="46">
        <v>10.21885</v>
      </c>
      <c r="N11" s="47">
        <v>11.03</v>
      </c>
      <c r="O11" s="46">
        <v>13.36157</v>
      </c>
      <c r="P11" s="46">
        <v>15.50731</v>
      </c>
      <c r="Q11" s="46">
        <v>17.534549999999999</v>
      </c>
      <c r="R11" s="47">
        <v>18.170000000000002</v>
      </c>
      <c r="S11" s="46">
        <v>20.090240000000001</v>
      </c>
      <c r="T11" s="46">
        <v>21.95495</v>
      </c>
      <c r="U11" s="47">
        <v>26.12</v>
      </c>
    </row>
    <row r="12" spans="1:21" x14ac:dyDescent="0.45">
      <c r="A12" s="49">
        <v>9</v>
      </c>
      <c r="B12" s="45">
        <v>1.7349300000000001</v>
      </c>
      <c r="C12" s="46">
        <v>2.0878999999999999</v>
      </c>
      <c r="D12" s="47">
        <v>2.5299999999999998</v>
      </c>
      <c r="E12" s="46">
        <v>2.7003900000000001</v>
      </c>
      <c r="F12" s="46">
        <v>3.32511</v>
      </c>
      <c r="G12" s="46">
        <v>4.1681600000000003</v>
      </c>
      <c r="H12" s="47">
        <v>5.38</v>
      </c>
      <c r="I12" s="46">
        <v>5.8988300000000002</v>
      </c>
      <c r="J12" s="47">
        <v>6.39</v>
      </c>
      <c r="K12" s="46">
        <v>8.3428299999999993</v>
      </c>
      <c r="L12" s="47">
        <v>10.66</v>
      </c>
      <c r="M12" s="46">
        <v>11.38875</v>
      </c>
      <c r="N12" s="47">
        <v>12.24</v>
      </c>
      <c r="O12" s="46">
        <v>14.68366</v>
      </c>
      <c r="P12" s="46">
        <v>16.918980000000001</v>
      </c>
      <c r="Q12" s="46">
        <v>19.022770000000001</v>
      </c>
      <c r="R12" s="47">
        <v>19.68</v>
      </c>
      <c r="S12" s="46">
        <v>21.665990000000001</v>
      </c>
      <c r="T12" s="46">
        <v>23.58935</v>
      </c>
      <c r="U12" s="47">
        <v>27.88</v>
      </c>
    </row>
    <row r="13" spans="1:21" x14ac:dyDescent="0.45">
      <c r="A13" s="49">
        <v>10</v>
      </c>
      <c r="B13" s="45">
        <v>2.1558600000000001</v>
      </c>
      <c r="C13" s="46">
        <v>2.5582099999999999</v>
      </c>
      <c r="D13" s="47">
        <v>3.06</v>
      </c>
      <c r="E13" s="46">
        <v>3.2469700000000001</v>
      </c>
      <c r="F13" s="46">
        <v>3.9403000000000001</v>
      </c>
      <c r="G13" s="46">
        <v>4.8651799999999996</v>
      </c>
      <c r="H13" s="47">
        <v>6.18</v>
      </c>
      <c r="I13" s="46">
        <v>6.7371999999999996</v>
      </c>
      <c r="J13" s="47">
        <v>7.27</v>
      </c>
      <c r="K13" s="46">
        <v>9.3418200000000002</v>
      </c>
      <c r="L13" s="47">
        <v>11.78</v>
      </c>
      <c r="M13" s="46">
        <v>12.548859999999999</v>
      </c>
      <c r="N13" s="47">
        <v>13.44</v>
      </c>
      <c r="O13" s="46">
        <v>15.98718</v>
      </c>
      <c r="P13" s="46">
        <v>18.307040000000001</v>
      </c>
      <c r="Q13" s="46">
        <v>20.483180000000001</v>
      </c>
      <c r="R13" s="47">
        <v>21.16</v>
      </c>
      <c r="S13" s="46">
        <v>23.209250000000001</v>
      </c>
      <c r="T13" s="46">
        <v>25.188179999999999</v>
      </c>
      <c r="U13" s="47">
        <v>29.59</v>
      </c>
    </row>
    <row r="14" spans="1:21" x14ac:dyDescent="0.45">
      <c r="A14" s="49">
        <v>11</v>
      </c>
      <c r="B14" s="45">
        <v>2.6032199999999999</v>
      </c>
      <c r="C14" s="46">
        <v>3.05348</v>
      </c>
      <c r="D14" s="47">
        <v>3.61</v>
      </c>
      <c r="E14" s="46">
        <v>3.81575</v>
      </c>
      <c r="F14" s="46">
        <v>4.5748100000000003</v>
      </c>
      <c r="G14" s="46">
        <v>5.5777799999999997</v>
      </c>
      <c r="H14" s="47">
        <v>6.99</v>
      </c>
      <c r="I14" s="46">
        <v>7.5841399999999997</v>
      </c>
      <c r="J14" s="47">
        <v>8.15</v>
      </c>
      <c r="K14" s="46">
        <v>10.340999999999999</v>
      </c>
      <c r="L14" s="47">
        <v>12.9</v>
      </c>
      <c r="M14" s="46">
        <v>13.70069</v>
      </c>
      <c r="N14" s="47">
        <v>14.63</v>
      </c>
      <c r="O14" s="46">
        <v>17.275010000000002</v>
      </c>
      <c r="P14" s="46">
        <v>19.675139999999999</v>
      </c>
      <c r="Q14" s="46">
        <v>21.92005</v>
      </c>
      <c r="R14" s="47">
        <v>22.62</v>
      </c>
      <c r="S14" s="46">
        <v>24.724969999999999</v>
      </c>
      <c r="T14" s="46">
        <v>26.75685</v>
      </c>
      <c r="U14" s="47">
        <v>31.26</v>
      </c>
    </row>
    <row r="15" spans="1:21" x14ac:dyDescent="0.45">
      <c r="A15" s="49">
        <v>12</v>
      </c>
      <c r="B15" s="45">
        <v>3.07382</v>
      </c>
      <c r="C15" s="46">
        <v>3.57057</v>
      </c>
      <c r="D15" s="47">
        <v>4.18</v>
      </c>
      <c r="E15" s="46">
        <v>4.4037899999999999</v>
      </c>
      <c r="F15" s="46">
        <v>5.2260299999999997</v>
      </c>
      <c r="G15" s="46">
        <v>6.3037999999999998</v>
      </c>
      <c r="H15" s="47">
        <v>7.81</v>
      </c>
      <c r="I15" s="46">
        <v>8.4384200000000007</v>
      </c>
      <c r="J15" s="47">
        <v>9.0299999999999994</v>
      </c>
      <c r="K15" s="46">
        <v>11.34032</v>
      </c>
      <c r="L15" s="47">
        <v>14.01</v>
      </c>
      <c r="M15" s="46">
        <v>14.8454</v>
      </c>
      <c r="N15" s="47">
        <v>15.81</v>
      </c>
      <c r="O15" s="46">
        <v>18.54935</v>
      </c>
      <c r="P15" s="46">
        <v>21.026070000000001</v>
      </c>
      <c r="Q15" s="46">
        <v>23.336659999999998</v>
      </c>
      <c r="R15" s="47">
        <v>24.05</v>
      </c>
      <c r="S15" s="46">
        <v>26.21697</v>
      </c>
      <c r="T15" s="46">
        <v>28.299520000000001</v>
      </c>
      <c r="U15" s="47">
        <v>32.909999999999997</v>
      </c>
    </row>
    <row r="16" spans="1:21" x14ac:dyDescent="0.45">
      <c r="A16" s="49">
        <v>13</v>
      </c>
      <c r="B16" s="45">
        <v>3.5650300000000001</v>
      </c>
      <c r="C16" s="46">
        <v>4.1069199999999997</v>
      </c>
      <c r="D16" s="47">
        <v>4.76</v>
      </c>
      <c r="E16" s="46">
        <v>5.00875</v>
      </c>
      <c r="F16" s="46">
        <v>5.8918600000000003</v>
      </c>
      <c r="G16" s="46">
        <v>7.0415000000000001</v>
      </c>
      <c r="H16" s="47">
        <v>8.6300000000000008</v>
      </c>
      <c r="I16" s="46">
        <v>9.2990700000000004</v>
      </c>
      <c r="J16" s="47">
        <v>9.93</v>
      </c>
      <c r="K16" s="46">
        <v>12.33976</v>
      </c>
      <c r="L16" s="47">
        <v>15.12</v>
      </c>
      <c r="M16" s="46">
        <v>15.98391</v>
      </c>
      <c r="N16" s="47">
        <v>16.98</v>
      </c>
      <c r="O16" s="46">
        <v>19.81193</v>
      </c>
      <c r="P16" s="46">
        <v>22.362030000000001</v>
      </c>
      <c r="Q16" s="46">
        <v>24.735600000000002</v>
      </c>
      <c r="R16" s="47">
        <v>25.47</v>
      </c>
      <c r="S16" s="46">
        <v>27.68825</v>
      </c>
      <c r="T16" s="46">
        <v>29.819469999999999</v>
      </c>
      <c r="U16" s="47">
        <v>34.53</v>
      </c>
    </row>
    <row r="17" spans="1:21" x14ac:dyDescent="0.45">
      <c r="A17" s="49">
        <v>14</v>
      </c>
      <c r="B17" s="45">
        <v>4.0746700000000002</v>
      </c>
      <c r="C17" s="46">
        <v>4.6604299999999999</v>
      </c>
      <c r="D17" s="47">
        <v>5.37</v>
      </c>
      <c r="E17" s="46">
        <v>5.62873</v>
      </c>
      <c r="F17" s="46">
        <v>6.5706300000000004</v>
      </c>
      <c r="G17" s="46">
        <v>7.7895300000000001</v>
      </c>
      <c r="H17" s="47">
        <v>9.4700000000000006</v>
      </c>
      <c r="I17" s="46">
        <v>10.16531</v>
      </c>
      <c r="J17" s="47">
        <v>10.82</v>
      </c>
      <c r="K17" s="46">
        <v>13.339270000000001</v>
      </c>
      <c r="L17" s="47">
        <v>16.22</v>
      </c>
      <c r="M17" s="46">
        <v>17.11693</v>
      </c>
      <c r="N17" s="47">
        <v>18.149999999999999</v>
      </c>
      <c r="O17" s="46">
        <v>21.064139999999998</v>
      </c>
      <c r="P17" s="46">
        <v>23.68479</v>
      </c>
      <c r="Q17" s="46">
        <v>26.118950000000002</v>
      </c>
      <c r="R17" s="47">
        <v>26.87</v>
      </c>
      <c r="S17" s="46">
        <v>29.14124</v>
      </c>
      <c r="T17" s="46">
        <v>31.31935</v>
      </c>
      <c r="U17" s="47">
        <v>36.119999999999997</v>
      </c>
    </row>
    <row r="18" spans="1:21" x14ac:dyDescent="0.45">
      <c r="A18" s="49">
        <v>15</v>
      </c>
      <c r="B18" s="45">
        <v>4.6009200000000003</v>
      </c>
      <c r="C18" s="46">
        <v>5.2293500000000002</v>
      </c>
      <c r="D18" s="47">
        <v>5.98</v>
      </c>
      <c r="E18" s="46">
        <v>6.2621399999999996</v>
      </c>
      <c r="F18" s="46">
        <v>7.2609399999999997</v>
      </c>
      <c r="G18" s="46">
        <v>8.5467600000000008</v>
      </c>
      <c r="H18" s="47">
        <v>10.31</v>
      </c>
      <c r="I18" s="46">
        <v>11.03654</v>
      </c>
      <c r="J18" s="47">
        <v>11.72</v>
      </c>
      <c r="K18" s="46">
        <v>14.33886</v>
      </c>
      <c r="L18" s="47">
        <v>17.32</v>
      </c>
      <c r="M18" s="46">
        <v>18.245090000000001</v>
      </c>
      <c r="N18" s="47">
        <v>19.309999999999999</v>
      </c>
      <c r="O18" s="46">
        <v>22.307130000000001</v>
      </c>
      <c r="P18" s="46">
        <v>24.99579</v>
      </c>
      <c r="Q18" s="46">
        <v>27.488389999999999</v>
      </c>
      <c r="R18" s="47">
        <v>28.26</v>
      </c>
      <c r="S18" s="46">
        <v>30.577909999999999</v>
      </c>
      <c r="T18" s="46">
        <v>32.801319999999997</v>
      </c>
      <c r="U18" s="47">
        <v>37.700000000000003</v>
      </c>
    </row>
    <row r="19" spans="1:21" x14ac:dyDescent="0.45">
      <c r="A19" s="49">
        <v>16</v>
      </c>
      <c r="B19" s="45">
        <v>5.1422100000000004</v>
      </c>
      <c r="C19" s="46">
        <v>5.8122100000000003</v>
      </c>
      <c r="D19" s="47">
        <v>6.61</v>
      </c>
      <c r="E19" s="46">
        <v>6.9076599999999999</v>
      </c>
      <c r="F19" s="46">
        <v>7.9616499999999997</v>
      </c>
      <c r="G19" s="46">
        <v>9.3122399999999992</v>
      </c>
      <c r="H19" s="47">
        <v>11.15</v>
      </c>
      <c r="I19" s="46">
        <v>11.91222</v>
      </c>
      <c r="J19" s="47">
        <v>12.62</v>
      </c>
      <c r="K19" s="46">
        <v>15.3385</v>
      </c>
      <c r="L19" s="47">
        <v>18.420000000000002</v>
      </c>
      <c r="M19" s="46">
        <v>19.368860000000002</v>
      </c>
      <c r="N19" s="47">
        <v>20.46</v>
      </c>
      <c r="O19" s="46">
        <v>23.541830000000001</v>
      </c>
      <c r="P19" s="46">
        <v>26.296230000000001</v>
      </c>
      <c r="Q19" s="46">
        <v>28.84535</v>
      </c>
      <c r="R19" s="47">
        <v>29.63</v>
      </c>
      <c r="S19" s="46">
        <v>31.999929999999999</v>
      </c>
      <c r="T19" s="46">
        <v>34.267189999999999</v>
      </c>
      <c r="U19" s="47">
        <v>39.29</v>
      </c>
    </row>
    <row r="20" spans="1:21" x14ac:dyDescent="0.45">
      <c r="A20" s="49">
        <v>17</v>
      </c>
      <c r="B20" s="45">
        <v>5.6972199999999997</v>
      </c>
      <c r="C20" s="46">
        <v>6.4077599999999997</v>
      </c>
      <c r="D20" s="47">
        <v>7.26</v>
      </c>
      <c r="E20" s="46">
        <v>7.56419</v>
      </c>
      <c r="F20" s="46">
        <v>8.6717600000000008</v>
      </c>
      <c r="G20" s="46">
        <v>10.085190000000001</v>
      </c>
      <c r="H20" s="47">
        <v>12</v>
      </c>
      <c r="I20" s="46">
        <v>12.791930000000001</v>
      </c>
      <c r="J20" s="47">
        <v>13.53</v>
      </c>
      <c r="K20" s="46">
        <v>16.338180000000001</v>
      </c>
      <c r="L20" s="47">
        <v>19.510000000000002</v>
      </c>
      <c r="M20" s="46">
        <v>20.488679999999999</v>
      </c>
      <c r="N20" s="47">
        <v>21.62</v>
      </c>
      <c r="O20" s="46">
        <v>24.76904</v>
      </c>
      <c r="P20" s="46">
        <v>27.587109999999999</v>
      </c>
      <c r="Q20" s="46">
        <v>30.191009999999999</v>
      </c>
      <c r="R20" s="47">
        <v>31</v>
      </c>
      <c r="S20" s="46">
        <v>33.408659999999998</v>
      </c>
      <c r="T20" s="46">
        <v>35.718470000000003</v>
      </c>
      <c r="U20" s="47">
        <v>40.75</v>
      </c>
    </row>
    <row r="21" spans="1:21" x14ac:dyDescent="0.45">
      <c r="A21" s="49">
        <v>18</v>
      </c>
      <c r="B21" s="45">
        <v>6.2648000000000001</v>
      </c>
      <c r="C21" s="46">
        <v>7.0149100000000004</v>
      </c>
      <c r="D21" s="47">
        <v>7.91</v>
      </c>
      <c r="E21" s="46">
        <v>8.2307500000000005</v>
      </c>
      <c r="F21" s="46">
        <v>9.3904599999999991</v>
      </c>
      <c r="G21" s="46">
        <v>10.864940000000001</v>
      </c>
      <c r="H21" s="47">
        <v>12.86</v>
      </c>
      <c r="I21" s="46">
        <v>13.67529</v>
      </c>
      <c r="J21" s="47">
        <v>14.44</v>
      </c>
      <c r="K21" s="46">
        <v>17.337900000000001</v>
      </c>
      <c r="L21" s="47">
        <v>20.6</v>
      </c>
      <c r="M21" s="46">
        <v>21.604890000000001</v>
      </c>
      <c r="N21" s="47">
        <v>22.76</v>
      </c>
      <c r="O21" s="46">
        <v>25.989419999999999</v>
      </c>
      <c r="P21" s="46">
        <v>28.869299999999999</v>
      </c>
      <c r="Q21" s="46">
        <v>31.52638</v>
      </c>
      <c r="R21" s="47">
        <v>32.35</v>
      </c>
      <c r="S21" s="46">
        <v>34.805309999999999</v>
      </c>
      <c r="T21" s="46">
        <v>37.15645</v>
      </c>
      <c r="U21" s="47">
        <v>42.31</v>
      </c>
    </row>
    <row r="22" spans="1:21" x14ac:dyDescent="0.45">
      <c r="A22" s="49">
        <v>19</v>
      </c>
      <c r="B22" s="45">
        <v>6.8439699999999997</v>
      </c>
      <c r="C22" s="46">
        <v>7.6327299999999996</v>
      </c>
      <c r="D22" s="47">
        <v>8.57</v>
      </c>
      <c r="E22" s="46">
        <v>8.9065200000000004</v>
      </c>
      <c r="F22" s="46">
        <v>10.117010000000001</v>
      </c>
      <c r="G22" s="46">
        <v>11.65091</v>
      </c>
      <c r="H22" s="47">
        <v>13.72</v>
      </c>
      <c r="I22" s="46">
        <v>14.561999999999999</v>
      </c>
      <c r="J22" s="47">
        <v>15.35</v>
      </c>
      <c r="K22" s="46">
        <v>18.33765</v>
      </c>
      <c r="L22" s="47">
        <v>21.69</v>
      </c>
      <c r="M22" s="46">
        <v>22.71781</v>
      </c>
      <c r="N22" s="47">
        <v>23.9</v>
      </c>
      <c r="O22" s="46">
        <v>27.203569999999999</v>
      </c>
      <c r="P22" s="46">
        <v>30.143529999999998</v>
      </c>
      <c r="Q22" s="46">
        <v>32.852330000000002</v>
      </c>
      <c r="R22" s="47">
        <v>33.69</v>
      </c>
      <c r="S22" s="46">
        <v>36.190869999999997</v>
      </c>
      <c r="T22" s="46">
        <v>38.582259999999998</v>
      </c>
      <c r="U22" s="47">
        <v>43.82</v>
      </c>
    </row>
    <row r="23" spans="1:21" x14ac:dyDescent="0.45">
      <c r="A23" s="49">
        <v>20</v>
      </c>
      <c r="B23" s="45">
        <v>7.43384</v>
      </c>
      <c r="C23" s="46">
        <v>8.2604000000000006</v>
      </c>
      <c r="D23" s="47">
        <v>9.24</v>
      </c>
      <c r="E23" s="46">
        <v>9.5907800000000005</v>
      </c>
      <c r="F23" s="46">
        <v>10.850809999999999</v>
      </c>
      <c r="G23" s="46">
        <v>12.44261</v>
      </c>
      <c r="H23" s="47">
        <v>14.58</v>
      </c>
      <c r="I23" s="46">
        <v>15.45177</v>
      </c>
      <c r="J23" s="47">
        <v>16.27</v>
      </c>
      <c r="K23" s="46">
        <v>19.337430000000001</v>
      </c>
      <c r="L23" s="47">
        <v>22.78</v>
      </c>
      <c r="M23" s="46">
        <v>23.82769</v>
      </c>
      <c r="N23" s="47">
        <v>25.04</v>
      </c>
      <c r="O23" s="46">
        <v>28.41198</v>
      </c>
      <c r="P23" s="46">
        <v>31.410430000000002</v>
      </c>
      <c r="Q23" s="46">
        <v>34.169609999999999</v>
      </c>
      <c r="R23" s="47">
        <v>35.020000000000003</v>
      </c>
      <c r="S23" s="46">
        <v>37.566229999999997</v>
      </c>
      <c r="T23" s="46">
        <v>39.996850000000002</v>
      </c>
      <c r="U23" s="47">
        <v>45.32</v>
      </c>
    </row>
    <row r="24" spans="1:21" x14ac:dyDescent="0.45">
      <c r="A24" s="49">
        <v>21</v>
      </c>
      <c r="B24" s="45">
        <v>8.0336499999999997</v>
      </c>
      <c r="C24" s="46">
        <v>8.8971999999999998</v>
      </c>
      <c r="D24" s="47">
        <v>9.92</v>
      </c>
      <c r="E24" s="46">
        <v>10.2829</v>
      </c>
      <c r="F24" s="46">
        <v>11.59131</v>
      </c>
      <c r="G24" s="46">
        <v>13.239599999999999</v>
      </c>
      <c r="H24" s="47">
        <v>15.44</v>
      </c>
      <c r="I24" s="46">
        <v>16.344380000000001</v>
      </c>
      <c r="J24" s="47">
        <v>17.18</v>
      </c>
      <c r="K24" s="46">
        <v>20.337230000000002</v>
      </c>
      <c r="L24" s="47">
        <v>23.86</v>
      </c>
      <c r="M24" s="46">
        <v>24.93478</v>
      </c>
      <c r="N24" s="47">
        <v>26.17</v>
      </c>
      <c r="O24" s="46">
        <v>29.615089999999999</v>
      </c>
      <c r="P24" s="46">
        <v>32.670569999999998</v>
      </c>
      <c r="Q24" s="46">
        <v>35.478879999999997</v>
      </c>
      <c r="R24" s="47">
        <v>36.340000000000003</v>
      </c>
      <c r="S24" s="46">
        <v>38.932169999999999</v>
      </c>
      <c r="T24" s="46">
        <v>41.401060000000001</v>
      </c>
      <c r="U24" s="47">
        <v>46.8</v>
      </c>
    </row>
    <row r="25" spans="1:21" x14ac:dyDescent="0.45">
      <c r="A25" s="49">
        <v>22</v>
      </c>
      <c r="B25" s="45">
        <v>8.6427200000000006</v>
      </c>
      <c r="C25" s="46">
        <v>9.5424900000000008</v>
      </c>
      <c r="D25" s="47">
        <v>10.6</v>
      </c>
      <c r="E25" s="46">
        <v>10.98232</v>
      </c>
      <c r="F25" s="46">
        <v>12.338010000000001</v>
      </c>
      <c r="G25" s="46">
        <v>14.04149</v>
      </c>
      <c r="H25" s="47">
        <v>16.309999999999999</v>
      </c>
      <c r="I25" s="46">
        <v>17.239619999999999</v>
      </c>
      <c r="J25" s="47">
        <v>18.100000000000001</v>
      </c>
      <c r="K25" s="46">
        <v>21.337039999999998</v>
      </c>
      <c r="L25" s="47">
        <v>24.94</v>
      </c>
      <c r="M25" s="46">
        <v>26.039269999999998</v>
      </c>
      <c r="N25" s="47">
        <v>27.3</v>
      </c>
      <c r="O25" s="46">
        <v>30.813279999999999</v>
      </c>
      <c r="P25" s="46">
        <v>33.924439999999997</v>
      </c>
      <c r="Q25" s="46">
        <v>36.780709999999999</v>
      </c>
      <c r="R25" s="47">
        <v>37.659999999999997</v>
      </c>
      <c r="S25" s="46">
        <v>40.289360000000002</v>
      </c>
      <c r="T25" s="46">
        <v>42.795650000000002</v>
      </c>
      <c r="U25" s="47">
        <v>48.27</v>
      </c>
    </row>
    <row r="26" spans="1:21" x14ac:dyDescent="0.45">
      <c r="A26" s="49">
        <v>23</v>
      </c>
      <c r="B26" s="45">
        <v>9.2604199999999999</v>
      </c>
      <c r="C26" s="46">
        <v>10.19572</v>
      </c>
      <c r="D26" s="47">
        <v>11.29</v>
      </c>
      <c r="E26" s="46">
        <v>11.688549999999999</v>
      </c>
      <c r="F26" s="46">
        <v>13.09051</v>
      </c>
      <c r="G26" s="46">
        <v>14.84796</v>
      </c>
      <c r="H26" s="47">
        <v>17.190000000000001</v>
      </c>
      <c r="I26" s="46">
        <v>18.1373</v>
      </c>
      <c r="J26" s="47">
        <v>19.02</v>
      </c>
      <c r="K26" s="46">
        <v>22.336880000000001</v>
      </c>
      <c r="L26" s="47">
        <v>26.02</v>
      </c>
      <c r="M26" s="46">
        <v>27.14134</v>
      </c>
      <c r="N26" s="47">
        <v>28.43</v>
      </c>
      <c r="O26" s="46">
        <v>32.006900000000002</v>
      </c>
      <c r="P26" s="46">
        <v>35.172460000000001</v>
      </c>
      <c r="Q26" s="46">
        <v>38.075629999999997</v>
      </c>
      <c r="R26" s="47">
        <v>38.97</v>
      </c>
      <c r="S26" s="46">
        <v>41.638399999999997</v>
      </c>
      <c r="T26" s="46">
        <v>44.181280000000001</v>
      </c>
      <c r="U26" s="47">
        <v>49.73</v>
      </c>
    </row>
    <row r="27" spans="1:21" x14ac:dyDescent="0.45">
      <c r="A27" s="49">
        <v>24</v>
      </c>
      <c r="B27" s="45">
        <v>9.8862299999999994</v>
      </c>
      <c r="C27" s="46">
        <v>10.85636</v>
      </c>
      <c r="D27" s="47">
        <v>11.99</v>
      </c>
      <c r="E27" s="46">
        <v>12.401149999999999</v>
      </c>
      <c r="F27" s="46">
        <v>13.84843</v>
      </c>
      <c r="G27" s="46">
        <v>15.65868</v>
      </c>
      <c r="H27" s="47">
        <v>18.059999999999999</v>
      </c>
      <c r="I27" s="46">
        <v>19.03725</v>
      </c>
      <c r="J27" s="47">
        <v>19.940000000000001</v>
      </c>
      <c r="K27" s="46">
        <v>23.336729999999999</v>
      </c>
      <c r="L27" s="47">
        <v>27.1</v>
      </c>
      <c r="M27" s="46">
        <v>28.241150000000001</v>
      </c>
      <c r="N27" s="47">
        <v>29.55</v>
      </c>
      <c r="O27" s="46">
        <v>33.196240000000003</v>
      </c>
      <c r="P27" s="46">
        <v>36.415030000000002</v>
      </c>
      <c r="Q27" s="46">
        <v>39.364080000000001</v>
      </c>
      <c r="R27" s="47">
        <v>40.270000000000003</v>
      </c>
      <c r="S27" s="46">
        <v>42.979819999999997</v>
      </c>
      <c r="T27" s="46">
        <v>45.558509999999998</v>
      </c>
      <c r="U27" s="47">
        <v>51.18</v>
      </c>
    </row>
    <row r="28" spans="1:21" x14ac:dyDescent="0.45">
      <c r="A28" s="49">
        <v>25</v>
      </c>
      <c r="B28" s="45">
        <v>10.51965</v>
      </c>
      <c r="C28" s="46">
        <v>11.52398</v>
      </c>
      <c r="D28" s="47">
        <v>12.7</v>
      </c>
      <c r="E28" s="46">
        <v>13.119719999999999</v>
      </c>
      <c r="F28" s="46">
        <v>14.611409999999999</v>
      </c>
      <c r="G28" s="46">
        <v>16.473410000000001</v>
      </c>
      <c r="H28" s="47">
        <v>18.940000000000001</v>
      </c>
      <c r="I28" s="46">
        <v>19.939340000000001</v>
      </c>
      <c r="J28" s="47">
        <v>20.87</v>
      </c>
      <c r="K28" s="46">
        <v>24.336590000000001</v>
      </c>
      <c r="L28" s="47">
        <v>28.17</v>
      </c>
      <c r="M28" s="46">
        <v>29.338850000000001</v>
      </c>
      <c r="N28" s="47">
        <v>30.68</v>
      </c>
      <c r="O28" s="46">
        <v>34.381590000000003</v>
      </c>
      <c r="P28" s="46">
        <v>37.652479999999997</v>
      </c>
      <c r="Q28" s="46">
        <v>40.646470000000001</v>
      </c>
      <c r="R28" s="47">
        <v>41.57</v>
      </c>
      <c r="S28" s="46">
        <v>44.314100000000003</v>
      </c>
      <c r="T28" s="46">
        <v>46.927889999999998</v>
      </c>
      <c r="U28" s="47">
        <v>52.62</v>
      </c>
    </row>
    <row r="29" spans="1:21" x14ac:dyDescent="0.45">
      <c r="A29" s="49">
        <v>26</v>
      </c>
      <c r="B29" s="45">
        <v>11.16024</v>
      </c>
      <c r="C29" s="46">
        <v>12.19815</v>
      </c>
      <c r="D29" s="47">
        <v>13.41</v>
      </c>
      <c r="E29" s="46">
        <v>13.8439</v>
      </c>
      <c r="F29" s="46">
        <v>15.379160000000001</v>
      </c>
      <c r="G29" s="46">
        <v>17.291879999999999</v>
      </c>
      <c r="H29" s="47">
        <v>19.82</v>
      </c>
      <c r="I29" s="46">
        <v>20.843430000000001</v>
      </c>
      <c r="J29" s="47">
        <v>21.79</v>
      </c>
      <c r="K29" s="46">
        <v>25.336459999999999</v>
      </c>
      <c r="L29" s="47">
        <v>29.25</v>
      </c>
      <c r="M29" s="46">
        <v>30.434570000000001</v>
      </c>
      <c r="N29" s="47">
        <v>31.8</v>
      </c>
      <c r="O29" s="46">
        <v>35.56317</v>
      </c>
      <c r="P29" s="46">
        <v>38.88514</v>
      </c>
      <c r="Q29" s="46">
        <v>41.923169999999999</v>
      </c>
      <c r="R29" s="47">
        <v>42.86</v>
      </c>
      <c r="S29" s="46">
        <v>45.641680000000001</v>
      </c>
      <c r="T29" s="46">
        <v>48.289879999999997</v>
      </c>
      <c r="U29" s="47">
        <v>54.05</v>
      </c>
    </row>
    <row r="30" spans="1:21" x14ac:dyDescent="0.45">
      <c r="A30" s="49">
        <v>27</v>
      </c>
      <c r="B30" s="45">
        <v>11.807589999999999</v>
      </c>
      <c r="C30" s="46">
        <v>12.878500000000001</v>
      </c>
      <c r="D30" s="47">
        <v>14.12</v>
      </c>
      <c r="E30" s="46">
        <v>14.57338</v>
      </c>
      <c r="F30" s="46">
        <v>16.151399999999999</v>
      </c>
      <c r="G30" s="46">
        <v>18.113900000000001</v>
      </c>
      <c r="H30" s="47">
        <v>20.7</v>
      </c>
      <c r="I30" s="46">
        <v>21.749400000000001</v>
      </c>
      <c r="J30" s="47">
        <v>22.72</v>
      </c>
      <c r="K30" s="46">
        <v>26.33634</v>
      </c>
      <c r="L30" s="47">
        <v>30.32</v>
      </c>
      <c r="M30" s="46">
        <v>31.528410000000001</v>
      </c>
      <c r="N30" s="47">
        <v>32.909999999999997</v>
      </c>
      <c r="O30" s="46">
        <v>36.741219999999998</v>
      </c>
      <c r="P30" s="46">
        <v>40.11327</v>
      </c>
      <c r="Q30" s="46">
        <v>43.194510000000001</v>
      </c>
      <c r="R30" s="47">
        <v>44.14</v>
      </c>
      <c r="S30" s="46">
        <v>46.962940000000003</v>
      </c>
      <c r="T30" s="46">
        <v>49.644919999999999</v>
      </c>
      <c r="U30" s="47">
        <v>55.48</v>
      </c>
    </row>
    <row r="31" spans="1:21" x14ac:dyDescent="0.45">
      <c r="A31" s="49">
        <v>28</v>
      </c>
      <c r="B31" s="45">
        <v>12.46134</v>
      </c>
      <c r="C31" s="46">
        <v>13.56471</v>
      </c>
      <c r="D31" s="47">
        <v>14.85</v>
      </c>
      <c r="E31" s="46">
        <v>15.30786</v>
      </c>
      <c r="F31" s="46">
        <v>16.927879999999998</v>
      </c>
      <c r="G31" s="46">
        <v>18.939240000000002</v>
      </c>
      <c r="H31" s="47">
        <v>21.59</v>
      </c>
      <c r="I31" s="46">
        <v>22.657160000000001</v>
      </c>
      <c r="J31" s="47">
        <v>23.65</v>
      </c>
      <c r="K31" s="46">
        <v>27.33623</v>
      </c>
      <c r="L31" s="47">
        <v>31.39</v>
      </c>
      <c r="M31" s="46">
        <v>32.620489999999997</v>
      </c>
      <c r="N31" s="47">
        <v>34.03</v>
      </c>
      <c r="O31" s="46">
        <v>37.91592</v>
      </c>
      <c r="P31" s="46">
        <v>41.337139999999998</v>
      </c>
      <c r="Q31" s="46">
        <v>44.460790000000003</v>
      </c>
      <c r="R31" s="47">
        <v>45.42</v>
      </c>
      <c r="S31" s="46">
        <v>48.278239999999997</v>
      </c>
      <c r="T31" s="46">
        <v>50.993380000000002</v>
      </c>
      <c r="U31" s="47">
        <v>56.89</v>
      </c>
    </row>
    <row r="32" spans="1:21" x14ac:dyDescent="0.45">
      <c r="A32" s="49">
        <v>29</v>
      </c>
      <c r="B32" s="45">
        <v>13.12115</v>
      </c>
      <c r="C32" s="46">
        <v>14.256449999999999</v>
      </c>
      <c r="D32" s="47">
        <v>15.57</v>
      </c>
      <c r="E32" s="46">
        <v>16.047070000000001</v>
      </c>
      <c r="F32" s="46">
        <v>17.708369999999999</v>
      </c>
      <c r="G32" s="46">
        <v>19.76774</v>
      </c>
      <c r="H32" s="47">
        <v>22.48</v>
      </c>
      <c r="I32" s="46">
        <v>23.566590000000001</v>
      </c>
      <c r="J32" s="47">
        <v>24.58</v>
      </c>
      <c r="K32" s="46">
        <v>28.336130000000001</v>
      </c>
      <c r="L32" s="47">
        <v>32.46</v>
      </c>
      <c r="M32" s="46">
        <v>33.710909999999998</v>
      </c>
      <c r="N32" s="47">
        <v>35.14</v>
      </c>
      <c r="O32" s="46">
        <v>39.087470000000003</v>
      </c>
      <c r="P32" s="46">
        <v>42.55697</v>
      </c>
      <c r="Q32" s="46">
        <v>45.722290000000001</v>
      </c>
      <c r="R32" s="47">
        <v>46.69</v>
      </c>
      <c r="S32" s="46">
        <v>49.587879999999998</v>
      </c>
      <c r="T32" s="46">
        <v>52.335619999999999</v>
      </c>
      <c r="U32" s="47">
        <v>58.3</v>
      </c>
    </row>
    <row r="33" spans="1:21" x14ac:dyDescent="0.45">
      <c r="A33" s="49">
        <v>30</v>
      </c>
      <c r="B33" s="45">
        <v>13.786720000000001</v>
      </c>
      <c r="C33" s="46">
        <v>14.95346</v>
      </c>
      <c r="D33" s="47">
        <v>16.309999999999999</v>
      </c>
      <c r="E33" s="46">
        <v>16.790769999999998</v>
      </c>
      <c r="F33" s="46">
        <v>18.492660000000001</v>
      </c>
      <c r="G33" s="46">
        <v>20.599229999999999</v>
      </c>
      <c r="H33" s="47">
        <v>23.36</v>
      </c>
      <c r="I33" s="46">
        <v>24.477609999999999</v>
      </c>
      <c r="J33" s="47">
        <v>25.51</v>
      </c>
      <c r="K33" s="46">
        <v>29.336030000000001</v>
      </c>
      <c r="L33" s="47">
        <v>33.53</v>
      </c>
      <c r="M33" s="46">
        <v>34.79974</v>
      </c>
      <c r="N33" s="47">
        <v>36.25</v>
      </c>
      <c r="O33" s="46">
        <v>40.256019999999999</v>
      </c>
      <c r="P33" s="46">
        <v>43.772970000000001</v>
      </c>
      <c r="Q33" s="46">
        <v>46.979239999999997</v>
      </c>
      <c r="R33" s="47">
        <v>47.96</v>
      </c>
      <c r="S33" s="46">
        <v>50.892180000000003</v>
      </c>
      <c r="T33" s="46">
        <v>53.671959999999999</v>
      </c>
      <c r="U33" s="47">
        <v>59.7</v>
      </c>
    </row>
    <row r="34" spans="1:21" x14ac:dyDescent="0.45">
      <c r="A34" s="49">
        <v>31</v>
      </c>
      <c r="B34" s="50"/>
      <c r="C34" s="27"/>
      <c r="D34" s="27"/>
      <c r="E34" s="50"/>
      <c r="F34" s="27"/>
      <c r="G34" s="27"/>
      <c r="H34" s="27"/>
      <c r="I34" s="50"/>
      <c r="J34" s="27"/>
      <c r="K34" s="27"/>
      <c r="L34" s="27"/>
      <c r="M34" s="50"/>
      <c r="N34" s="27"/>
      <c r="O34" s="27"/>
      <c r="P34" s="46">
        <v>44.99</v>
      </c>
      <c r="Q34" s="51"/>
      <c r="R34" s="51"/>
      <c r="S34" s="46">
        <v>52.19</v>
      </c>
      <c r="T34" s="51"/>
      <c r="U34" s="46">
        <v>61.1</v>
      </c>
    </row>
    <row r="35" spans="1:21" x14ac:dyDescent="0.45">
      <c r="A35" s="49">
        <v>32</v>
      </c>
      <c r="B35" s="50"/>
      <c r="C35" s="27"/>
      <c r="D35" s="27"/>
      <c r="E35" s="50"/>
      <c r="F35" s="27"/>
      <c r="G35" s="27"/>
      <c r="H35" s="27"/>
      <c r="I35" s="50"/>
      <c r="J35" s="27"/>
      <c r="K35" s="27"/>
      <c r="L35" s="27"/>
      <c r="M35" s="50"/>
      <c r="N35" s="27"/>
      <c r="O35" s="27"/>
      <c r="P35" s="46">
        <v>46.19</v>
      </c>
      <c r="Q35" s="51"/>
      <c r="R35" s="51"/>
      <c r="S35" s="46">
        <v>53.49</v>
      </c>
      <c r="T35" s="51"/>
      <c r="U35" s="46">
        <v>62.49</v>
      </c>
    </row>
    <row r="36" spans="1:21" x14ac:dyDescent="0.45">
      <c r="A36" s="49">
        <v>33</v>
      </c>
      <c r="B36" s="50"/>
      <c r="C36" s="27"/>
      <c r="D36" s="27"/>
      <c r="E36" s="50"/>
      <c r="F36" s="27"/>
      <c r="G36" s="27"/>
      <c r="H36" s="27"/>
      <c r="I36" s="50"/>
      <c r="J36" s="27"/>
      <c r="K36" s="27"/>
      <c r="L36" s="27"/>
      <c r="M36" s="50"/>
      <c r="N36" s="27"/>
      <c r="O36" s="27"/>
      <c r="P36" s="46">
        <v>47.4</v>
      </c>
      <c r="Q36" s="51"/>
      <c r="R36" s="51"/>
      <c r="S36" s="46">
        <v>54.78</v>
      </c>
      <c r="T36" s="51"/>
      <c r="U36" s="46">
        <v>63.87</v>
      </c>
    </row>
    <row r="37" spans="1:21" x14ac:dyDescent="0.45">
      <c r="A37" s="49">
        <v>34</v>
      </c>
      <c r="B37" s="50"/>
      <c r="C37" s="27"/>
      <c r="D37" s="27"/>
      <c r="E37" s="50"/>
      <c r="F37" s="27"/>
      <c r="G37" s="27"/>
      <c r="H37" s="27"/>
      <c r="I37" s="50"/>
      <c r="J37" s="27"/>
      <c r="K37" s="27"/>
      <c r="L37" s="27"/>
      <c r="M37" s="50"/>
      <c r="N37" s="27"/>
      <c r="O37" s="27"/>
      <c r="P37" s="46">
        <v>48.6</v>
      </c>
      <c r="Q37" s="51"/>
      <c r="R37" s="51"/>
      <c r="S37" s="46">
        <v>56.06</v>
      </c>
      <c r="T37" s="51"/>
      <c r="U37" s="46">
        <v>65.25</v>
      </c>
    </row>
    <row r="38" spans="1:21" x14ac:dyDescent="0.45">
      <c r="A38" s="49">
        <v>35</v>
      </c>
      <c r="B38" s="50"/>
      <c r="C38" s="27"/>
      <c r="D38" s="27"/>
      <c r="E38" s="50"/>
      <c r="F38" s="27"/>
      <c r="G38" s="27"/>
      <c r="H38" s="27"/>
      <c r="I38" s="50"/>
      <c r="J38" s="27"/>
      <c r="K38" s="27"/>
      <c r="L38" s="27"/>
      <c r="M38" s="50"/>
      <c r="N38" s="27"/>
      <c r="O38" s="27"/>
      <c r="P38" s="46">
        <v>49.8</v>
      </c>
      <c r="Q38" s="51"/>
      <c r="R38" s="51"/>
      <c r="S38" s="46">
        <v>57.34</v>
      </c>
      <c r="T38" s="51"/>
      <c r="U38" s="46">
        <v>66.62</v>
      </c>
    </row>
    <row r="39" spans="1:21" x14ac:dyDescent="0.45">
      <c r="A39" s="49">
        <v>36</v>
      </c>
      <c r="B39" s="50"/>
      <c r="C39" s="27"/>
      <c r="D39" s="27"/>
      <c r="E39" s="50"/>
      <c r="F39" s="27"/>
      <c r="G39" s="27"/>
      <c r="H39" s="27"/>
      <c r="I39" s="50"/>
      <c r="J39" s="27"/>
      <c r="K39" s="27"/>
      <c r="L39" s="27"/>
      <c r="M39" s="50"/>
      <c r="N39" s="27"/>
      <c r="O39" s="27"/>
      <c r="P39" s="46">
        <v>51</v>
      </c>
      <c r="Q39" s="51"/>
      <c r="R39" s="51"/>
      <c r="S39" s="46">
        <v>58.62</v>
      </c>
      <c r="T39" s="51"/>
      <c r="U39" s="46">
        <v>67.989999999999995</v>
      </c>
    </row>
    <row r="40" spans="1:21" x14ac:dyDescent="0.45">
      <c r="A40" s="49">
        <v>37</v>
      </c>
      <c r="B40" s="50"/>
      <c r="C40" s="27"/>
      <c r="D40" s="27"/>
      <c r="E40" s="50"/>
      <c r="F40" s="27"/>
      <c r="G40" s="27"/>
      <c r="H40" s="27"/>
      <c r="I40" s="50"/>
      <c r="J40" s="27"/>
      <c r="K40" s="27"/>
      <c r="L40" s="27"/>
      <c r="M40" s="50"/>
      <c r="N40" s="27"/>
      <c r="O40" s="27"/>
      <c r="P40" s="46">
        <v>52.19</v>
      </c>
      <c r="Q40" s="51"/>
      <c r="R40" s="51"/>
      <c r="S40" s="46">
        <v>59.89</v>
      </c>
      <c r="T40" s="51"/>
      <c r="U40" s="46">
        <v>69.349999999999994</v>
      </c>
    </row>
    <row r="41" spans="1:21" x14ac:dyDescent="0.45">
      <c r="A41" s="49">
        <v>38</v>
      </c>
      <c r="B41" s="50"/>
      <c r="C41" s="27"/>
      <c r="D41" s="27"/>
      <c r="E41" s="50"/>
      <c r="F41" s="27"/>
      <c r="G41" s="27"/>
      <c r="H41" s="27"/>
      <c r="I41" s="50"/>
      <c r="J41" s="27"/>
      <c r="K41" s="27"/>
      <c r="L41" s="27"/>
      <c r="M41" s="50"/>
      <c r="N41" s="27"/>
      <c r="O41" s="27"/>
      <c r="P41" s="46">
        <v>53.38</v>
      </c>
      <c r="Q41" s="51"/>
      <c r="R41" s="51"/>
      <c r="S41" s="46">
        <v>61.16</v>
      </c>
      <c r="T41" s="51"/>
      <c r="U41" s="46">
        <v>70.709999999999994</v>
      </c>
    </row>
    <row r="42" spans="1:21" x14ac:dyDescent="0.45">
      <c r="A42" s="49">
        <v>39</v>
      </c>
      <c r="B42" s="50"/>
      <c r="C42" s="27"/>
      <c r="D42" s="27"/>
      <c r="E42" s="50"/>
      <c r="F42" s="27"/>
      <c r="G42" s="27"/>
      <c r="H42" s="27"/>
      <c r="I42" s="50"/>
      <c r="J42" s="27"/>
      <c r="K42" s="27"/>
      <c r="L42" s="27"/>
      <c r="M42" s="50"/>
      <c r="N42" s="27"/>
      <c r="O42" s="27"/>
      <c r="P42" s="46">
        <v>54.57</v>
      </c>
      <c r="Q42" s="51"/>
      <c r="R42" s="51"/>
      <c r="S42" s="46">
        <v>62.43</v>
      </c>
      <c r="T42" s="51"/>
      <c r="U42" s="46">
        <v>72.06</v>
      </c>
    </row>
    <row r="43" spans="1:21" x14ac:dyDescent="0.45">
      <c r="A43" s="49">
        <v>40</v>
      </c>
      <c r="B43" s="50"/>
      <c r="C43" s="27"/>
      <c r="D43" s="27"/>
      <c r="E43" s="50"/>
      <c r="F43" s="27"/>
      <c r="G43" s="27"/>
      <c r="H43" s="27"/>
      <c r="I43" s="50"/>
      <c r="J43" s="27"/>
      <c r="K43" s="27"/>
      <c r="L43" s="27"/>
      <c r="M43" s="52">
        <v>45.6</v>
      </c>
      <c r="N43" s="27"/>
      <c r="O43" s="53">
        <v>51.8</v>
      </c>
      <c r="P43" s="46">
        <v>55.76</v>
      </c>
      <c r="Q43" s="53">
        <v>59.3</v>
      </c>
      <c r="R43" s="51"/>
      <c r="S43" s="46">
        <v>63.69</v>
      </c>
      <c r="T43" s="53">
        <v>66.8</v>
      </c>
      <c r="U43" s="46">
        <v>73.41</v>
      </c>
    </row>
    <row r="44" spans="1:21" x14ac:dyDescent="0.45">
      <c r="A44" s="49">
        <v>41</v>
      </c>
      <c r="B44" s="50"/>
      <c r="C44" s="27"/>
      <c r="D44" s="27"/>
      <c r="E44" s="50"/>
      <c r="F44" s="27"/>
      <c r="G44" s="27"/>
      <c r="H44" s="27"/>
      <c r="I44" s="50"/>
      <c r="J44" s="27"/>
      <c r="K44" s="27"/>
      <c r="L44" s="27"/>
      <c r="M44" s="50"/>
      <c r="N44" s="27"/>
      <c r="O44" s="27"/>
      <c r="P44" s="46">
        <v>56.94</v>
      </c>
      <c r="Q44" s="50"/>
      <c r="R44" s="51"/>
      <c r="S44" s="46">
        <v>64.95</v>
      </c>
      <c r="T44" s="50"/>
      <c r="U44" s="46">
        <v>74.75</v>
      </c>
    </row>
    <row r="45" spans="1:21" x14ac:dyDescent="0.45">
      <c r="A45" s="49">
        <v>42</v>
      </c>
      <c r="B45" s="50"/>
      <c r="C45" s="27"/>
      <c r="D45" s="27"/>
      <c r="E45" s="50"/>
      <c r="F45" s="27"/>
      <c r="G45" s="27"/>
      <c r="H45" s="27"/>
      <c r="I45" s="50"/>
      <c r="J45" s="27"/>
      <c r="K45" s="27"/>
      <c r="L45" s="27"/>
      <c r="M45" s="50"/>
      <c r="N45" s="27"/>
      <c r="O45" s="27"/>
      <c r="P45" s="46">
        <v>58.12</v>
      </c>
      <c r="Q45" s="50"/>
      <c r="R45" s="51"/>
      <c r="S45" s="46">
        <v>66.209999999999994</v>
      </c>
      <c r="T45" s="50"/>
      <c r="U45" s="46">
        <v>76.09</v>
      </c>
    </row>
    <row r="46" spans="1:21" x14ac:dyDescent="0.45">
      <c r="A46" s="49">
        <v>43</v>
      </c>
      <c r="B46" s="50"/>
      <c r="C46" s="27"/>
      <c r="D46" s="27"/>
      <c r="E46" s="50"/>
      <c r="F46" s="27"/>
      <c r="G46" s="27"/>
      <c r="H46" s="27"/>
      <c r="I46" s="50"/>
      <c r="J46" s="27"/>
      <c r="K46" s="27"/>
      <c r="L46" s="27"/>
      <c r="M46" s="50"/>
      <c r="N46" s="27"/>
      <c r="O46" s="27"/>
      <c r="P46" s="46">
        <v>59.3</v>
      </c>
      <c r="Q46" s="50"/>
      <c r="R46" s="51"/>
      <c r="S46" s="46">
        <v>67.459999999999994</v>
      </c>
      <c r="T46" s="50"/>
      <c r="U46" s="46">
        <v>77.42</v>
      </c>
    </row>
    <row r="47" spans="1:21" x14ac:dyDescent="0.45">
      <c r="A47" s="49">
        <v>44</v>
      </c>
      <c r="B47" s="50"/>
      <c r="C47" s="27"/>
      <c r="D47" s="27"/>
      <c r="E47" s="50"/>
      <c r="F47" s="27"/>
      <c r="G47" s="27"/>
      <c r="H47" s="27"/>
      <c r="I47" s="50"/>
      <c r="J47" s="27"/>
      <c r="K47" s="27"/>
      <c r="L47" s="27"/>
      <c r="M47" s="50"/>
      <c r="N47" s="27"/>
      <c r="O47" s="27"/>
      <c r="P47" s="46">
        <v>60.48</v>
      </c>
      <c r="Q47" s="50"/>
      <c r="R47" s="51"/>
      <c r="S47" s="46">
        <v>68.709999999999994</v>
      </c>
      <c r="T47" s="50"/>
      <c r="U47" s="46">
        <v>78.75</v>
      </c>
    </row>
    <row r="48" spans="1:21" x14ac:dyDescent="0.45">
      <c r="A48" s="49">
        <v>45</v>
      </c>
      <c r="B48" s="50"/>
      <c r="C48" s="27"/>
      <c r="D48" s="27"/>
      <c r="E48" s="50"/>
      <c r="F48" s="27"/>
      <c r="G48" s="27"/>
      <c r="H48" s="27"/>
      <c r="I48" s="50"/>
      <c r="J48" s="27"/>
      <c r="K48" s="27"/>
      <c r="L48" s="27"/>
      <c r="M48" s="50"/>
      <c r="N48" s="27"/>
      <c r="O48" s="27"/>
      <c r="P48" s="46">
        <v>61.66</v>
      </c>
      <c r="Q48" s="50"/>
      <c r="R48" s="51"/>
      <c r="S48" s="46">
        <v>69.959999999999994</v>
      </c>
      <c r="T48" s="50"/>
      <c r="U48" s="46">
        <v>80.08</v>
      </c>
    </row>
    <row r="49" spans="1:21" x14ac:dyDescent="0.45">
      <c r="A49" s="49">
        <v>46</v>
      </c>
      <c r="B49" s="50"/>
      <c r="C49" s="27"/>
      <c r="D49" s="27"/>
      <c r="E49" s="50"/>
      <c r="F49" s="27"/>
      <c r="G49" s="27"/>
      <c r="H49" s="27"/>
      <c r="I49" s="50"/>
      <c r="J49" s="27"/>
      <c r="K49" s="27"/>
      <c r="L49" s="27"/>
      <c r="M49" s="50"/>
      <c r="N49" s="27"/>
      <c r="O49" s="27"/>
      <c r="P49" s="46">
        <v>62.83</v>
      </c>
      <c r="Q49" s="50"/>
      <c r="R49" s="51"/>
      <c r="S49" s="46">
        <v>71.2</v>
      </c>
      <c r="T49" s="50"/>
      <c r="U49" s="46">
        <v>81.400000000000006</v>
      </c>
    </row>
    <row r="50" spans="1:21" x14ac:dyDescent="0.45">
      <c r="A50" s="49">
        <v>47</v>
      </c>
      <c r="B50" s="50"/>
      <c r="C50" s="27"/>
      <c r="D50" s="27"/>
      <c r="E50" s="50"/>
      <c r="F50" s="27"/>
      <c r="G50" s="27"/>
      <c r="H50" s="27"/>
      <c r="I50" s="50"/>
      <c r="J50" s="27"/>
      <c r="K50" s="27"/>
      <c r="L50" s="27"/>
      <c r="M50" s="50"/>
      <c r="N50" s="27"/>
      <c r="O50" s="27"/>
      <c r="P50" s="46">
        <v>64</v>
      </c>
      <c r="Q50" s="51"/>
      <c r="R50" s="51"/>
      <c r="S50" s="46">
        <v>72.44</v>
      </c>
      <c r="T50" s="51"/>
      <c r="U50" s="46">
        <v>82.72</v>
      </c>
    </row>
    <row r="51" spans="1:21" x14ac:dyDescent="0.45">
      <c r="A51" s="49">
        <v>48</v>
      </c>
      <c r="B51" s="50"/>
      <c r="C51" s="27"/>
      <c r="D51" s="27"/>
      <c r="E51" s="50"/>
      <c r="F51" s="27"/>
      <c r="G51" s="27"/>
      <c r="H51" s="27"/>
      <c r="I51" s="50"/>
      <c r="J51" s="27"/>
      <c r="K51" s="27"/>
      <c r="L51" s="27"/>
      <c r="M51" s="50"/>
      <c r="N51" s="27"/>
      <c r="O51" s="27"/>
      <c r="P51" s="46">
        <v>65.17</v>
      </c>
      <c r="Q51" s="51"/>
      <c r="R51" s="51"/>
      <c r="S51" s="46">
        <v>73.680000000000007</v>
      </c>
      <c r="T51" s="51"/>
      <c r="U51" s="46">
        <v>84.03</v>
      </c>
    </row>
    <row r="52" spans="1:21" x14ac:dyDescent="0.45">
      <c r="A52" s="49">
        <v>49</v>
      </c>
      <c r="B52" s="50"/>
      <c r="C52" s="27"/>
      <c r="D52" s="27"/>
      <c r="E52" s="50"/>
      <c r="F52" s="27"/>
      <c r="G52" s="27"/>
      <c r="H52" s="27"/>
      <c r="I52" s="50"/>
      <c r="J52" s="27"/>
      <c r="K52" s="27"/>
      <c r="L52" s="27"/>
      <c r="M52" s="50"/>
      <c r="N52" s="27"/>
      <c r="O52" s="27"/>
      <c r="P52" s="46">
        <v>66.34</v>
      </c>
      <c r="Q52" s="51"/>
      <c r="R52" s="51"/>
      <c r="S52" s="46">
        <v>74.92</v>
      </c>
      <c r="T52" s="51"/>
      <c r="U52" s="46">
        <v>85.35</v>
      </c>
    </row>
    <row r="53" spans="1:21" x14ac:dyDescent="0.45">
      <c r="A53" s="49">
        <v>50</v>
      </c>
      <c r="B53" s="50"/>
      <c r="C53" s="27"/>
      <c r="D53" s="27"/>
      <c r="E53" s="50"/>
      <c r="F53" s="27"/>
      <c r="G53" s="27"/>
      <c r="H53" s="27"/>
      <c r="I53" s="50"/>
      <c r="J53" s="27"/>
      <c r="K53" s="27"/>
      <c r="L53" s="27"/>
      <c r="M53" s="52">
        <v>56.3</v>
      </c>
      <c r="N53" s="27"/>
      <c r="O53" s="53">
        <v>63.2</v>
      </c>
      <c r="P53" s="46">
        <v>67.510000000000005</v>
      </c>
      <c r="Q53" s="53">
        <v>71.400000000000006</v>
      </c>
      <c r="R53" s="51"/>
      <c r="S53" s="46">
        <v>76.150000000000006</v>
      </c>
      <c r="T53" s="53">
        <v>79.5</v>
      </c>
      <c r="U53" s="46">
        <v>86.66</v>
      </c>
    </row>
    <row r="54" spans="1:21" x14ac:dyDescent="0.45">
      <c r="A54" s="49">
        <v>51</v>
      </c>
      <c r="B54" s="50"/>
      <c r="C54" s="27"/>
      <c r="D54" s="27"/>
      <c r="E54" s="50"/>
      <c r="F54" s="27"/>
      <c r="G54" s="27"/>
      <c r="H54" s="27"/>
      <c r="I54" s="50"/>
      <c r="J54" s="27"/>
      <c r="K54" s="27"/>
      <c r="L54" s="27"/>
      <c r="M54" s="50"/>
      <c r="N54" s="27"/>
      <c r="O54" s="27"/>
      <c r="P54" s="46">
        <v>68.67</v>
      </c>
      <c r="Q54" s="50"/>
      <c r="R54" s="51"/>
      <c r="S54" s="46">
        <v>77.39</v>
      </c>
      <c r="T54" s="50"/>
      <c r="U54" s="46">
        <v>87.97</v>
      </c>
    </row>
    <row r="55" spans="1:21" x14ac:dyDescent="0.45">
      <c r="A55" s="49">
        <v>52</v>
      </c>
      <c r="B55" s="50"/>
      <c r="C55" s="27"/>
      <c r="D55" s="27"/>
      <c r="E55" s="50"/>
      <c r="F55" s="27"/>
      <c r="G55" s="27"/>
      <c r="H55" s="27"/>
      <c r="I55" s="50"/>
      <c r="J55" s="27"/>
      <c r="K55" s="27"/>
      <c r="L55" s="27"/>
      <c r="M55" s="50"/>
      <c r="N55" s="27"/>
      <c r="O55" s="27"/>
      <c r="P55" s="46">
        <v>69.83</v>
      </c>
      <c r="Q55" s="50"/>
      <c r="R55" s="51"/>
      <c r="S55" s="46">
        <v>78.62</v>
      </c>
      <c r="T55" s="50"/>
      <c r="U55" s="46">
        <v>89.27</v>
      </c>
    </row>
    <row r="56" spans="1:21" x14ac:dyDescent="0.45">
      <c r="A56" s="49">
        <v>53</v>
      </c>
      <c r="B56" s="50"/>
      <c r="C56" s="27"/>
      <c r="D56" s="27"/>
      <c r="E56" s="50"/>
      <c r="F56" s="27"/>
      <c r="G56" s="27"/>
      <c r="H56" s="27"/>
      <c r="I56" s="50"/>
      <c r="J56" s="27"/>
      <c r="K56" s="27"/>
      <c r="L56" s="27"/>
      <c r="M56" s="50"/>
      <c r="N56" s="27"/>
      <c r="O56" s="27"/>
      <c r="P56" s="46">
        <v>70.989999999999995</v>
      </c>
      <c r="Q56" s="50"/>
      <c r="R56" s="51"/>
      <c r="S56" s="46">
        <v>79.84</v>
      </c>
      <c r="T56" s="50"/>
      <c r="U56" s="46">
        <v>90.57</v>
      </c>
    </row>
    <row r="57" spans="1:21" x14ac:dyDescent="0.45">
      <c r="A57" s="49">
        <v>54</v>
      </c>
      <c r="B57" s="50"/>
      <c r="C57" s="27"/>
      <c r="D57" s="27"/>
      <c r="E57" s="50"/>
      <c r="F57" s="27"/>
      <c r="G57" s="27"/>
      <c r="H57" s="27"/>
      <c r="I57" s="50"/>
      <c r="J57" s="27"/>
      <c r="K57" s="27"/>
      <c r="L57" s="27"/>
      <c r="M57" s="50"/>
      <c r="N57" s="27"/>
      <c r="O57" s="27"/>
      <c r="P57" s="46">
        <v>72.150000000000006</v>
      </c>
      <c r="Q57" s="50"/>
      <c r="R57" s="51"/>
      <c r="S57" s="46">
        <v>81.069999999999993</v>
      </c>
      <c r="T57" s="50"/>
      <c r="U57" s="46">
        <v>91.88</v>
      </c>
    </row>
    <row r="58" spans="1:21" x14ac:dyDescent="0.45">
      <c r="A58" s="49">
        <v>55</v>
      </c>
      <c r="B58" s="50"/>
      <c r="C58" s="27"/>
      <c r="D58" s="27"/>
      <c r="E58" s="50"/>
      <c r="F58" s="27"/>
      <c r="G58" s="27"/>
      <c r="H58" s="27"/>
      <c r="I58" s="50"/>
      <c r="J58" s="27"/>
      <c r="K58" s="27"/>
      <c r="L58" s="27"/>
      <c r="M58" s="50"/>
      <c r="N58" s="27"/>
      <c r="O58" s="27"/>
      <c r="P58" s="46">
        <v>73.31</v>
      </c>
      <c r="Q58" s="50"/>
      <c r="R58" s="51"/>
      <c r="S58" s="46">
        <v>82.29</v>
      </c>
      <c r="T58" s="50"/>
      <c r="U58" s="46">
        <v>93.17</v>
      </c>
    </row>
    <row r="59" spans="1:21" x14ac:dyDescent="0.45">
      <c r="A59" s="49">
        <v>56</v>
      </c>
      <c r="B59" s="50"/>
      <c r="C59" s="27"/>
      <c r="D59" s="27"/>
      <c r="E59" s="50"/>
      <c r="F59" s="27"/>
      <c r="G59" s="27"/>
      <c r="H59" s="27"/>
      <c r="I59" s="50"/>
      <c r="J59" s="27"/>
      <c r="K59" s="27"/>
      <c r="L59" s="27"/>
      <c r="M59" s="50"/>
      <c r="N59" s="27"/>
      <c r="O59" s="27"/>
      <c r="P59" s="46">
        <v>74.47</v>
      </c>
      <c r="Q59" s="51"/>
      <c r="R59" s="51"/>
      <c r="S59" s="46">
        <v>83.52</v>
      </c>
      <c r="T59" s="51"/>
      <c r="U59" s="46">
        <v>94.47</v>
      </c>
    </row>
    <row r="60" spans="1:21" x14ac:dyDescent="0.45">
      <c r="A60" s="49">
        <v>57</v>
      </c>
      <c r="B60" s="50"/>
      <c r="C60" s="27"/>
      <c r="D60" s="27"/>
      <c r="E60" s="50"/>
      <c r="F60" s="27"/>
      <c r="G60" s="27"/>
      <c r="H60" s="27"/>
      <c r="I60" s="50"/>
      <c r="J60" s="27"/>
      <c r="K60" s="27"/>
      <c r="L60" s="27"/>
      <c r="M60" s="50"/>
      <c r="N60" s="27"/>
      <c r="O60" s="27"/>
      <c r="P60" s="46">
        <v>75.62</v>
      </c>
      <c r="Q60" s="51"/>
      <c r="R60" s="51"/>
      <c r="S60" s="46">
        <v>84.73</v>
      </c>
      <c r="T60" s="51"/>
      <c r="U60" s="46">
        <v>95.75</v>
      </c>
    </row>
    <row r="61" spans="1:21" x14ac:dyDescent="0.45">
      <c r="A61" s="49">
        <v>58</v>
      </c>
      <c r="B61" s="50"/>
      <c r="C61" s="27"/>
      <c r="D61" s="27"/>
      <c r="E61" s="50"/>
      <c r="F61" s="27"/>
      <c r="G61" s="27"/>
      <c r="H61" s="27"/>
      <c r="I61" s="50"/>
      <c r="J61" s="27"/>
      <c r="K61" s="27"/>
      <c r="L61" s="27"/>
      <c r="M61" s="50"/>
      <c r="N61" s="27"/>
      <c r="O61" s="27"/>
      <c r="P61" s="46">
        <v>76.78</v>
      </c>
      <c r="Q61" s="51"/>
      <c r="R61" s="51"/>
      <c r="S61" s="46">
        <v>85.95</v>
      </c>
      <c r="T61" s="51"/>
      <c r="U61" s="46">
        <v>97.03</v>
      </c>
    </row>
    <row r="62" spans="1:21" x14ac:dyDescent="0.45">
      <c r="A62" s="49">
        <v>59</v>
      </c>
      <c r="B62" s="50"/>
      <c r="C62" s="27"/>
      <c r="D62" s="27"/>
      <c r="E62" s="50"/>
      <c r="F62" s="27"/>
      <c r="G62" s="27"/>
      <c r="H62" s="27"/>
      <c r="I62" s="50"/>
      <c r="J62" s="27"/>
      <c r="K62" s="27"/>
      <c r="L62" s="27"/>
      <c r="M62" s="50"/>
      <c r="N62" s="27"/>
      <c r="O62" s="27"/>
      <c r="P62" s="46">
        <v>77.930000000000007</v>
      </c>
      <c r="Q62" s="51"/>
      <c r="R62" s="51"/>
      <c r="S62" s="46">
        <v>87.17</v>
      </c>
      <c r="T62" s="51"/>
      <c r="U62" s="46">
        <v>98.34</v>
      </c>
    </row>
    <row r="63" spans="1:21" x14ac:dyDescent="0.45">
      <c r="A63" s="49">
        <v>60</v>
      </c>
      <c r="B63" s="50"/>
      <c r="C63" s="27"/>
      <c r="D63" s="27"/>
      <c r="E63" s="50"/>
      <c r="F63" s="27"/>
      <c r="G63" s="27"/>
      <c r="H63" s="27"/>
      <c r="I63" s="50"/>
      <c r="J63" s="27"/>
      <c r="K63" s="27"/>
      <c r="L63" s="27"/>
      <c r="M63" s="52">
        <v>67</v>
      </c>
      <c r="N63" s="27"/>
      <c r="O63" s="53">
        <v>74.400000000000006</v>
      </c>
      <c r="P63" s="46">
        <v>79.08</v>
      </c>
      <c r="Q63" s="53">
        <v>83.3</v>
      </c>
      <c r="R63" s="51"/>
      <c r="S63" s="46">
        <v>88.38</v>
      </c>
      <c r="T63" s="52">
        <v>92</v>
      </c>
      <c r="U63" s="46">
        <v>99.62</v>
      </c>
    </row>
    <row r="64" spans="1:21" x14ac:dyDescent="0.45">
      <c r="A64" s="49">
        <v>61</v>
      </c>
      <c r="B64" s="50"/>
      <c r="C64" s="27"/>
      <c r="D64" s="27"/>
      <c r="E64" s="50"/>
      <c r="F64" s="27"/>
      <c r="G64" s="27"/>
      <c r="H64" s="27"/>
      <c r="I64" s="50"/>
      <c r="J64" s="27"/>
      <c r="K64" s="27"/>
      <c r="L64" s="27"/>
      <c r="M64" s="50"/>
      <c r="N64" s="27"/>
      <c r="O64" s="27"/>
      <c r="P64" s="46">
        <v>80.23</v>
      </c>
      <c r="Q64" s="50"/>
      <c r="R64" s="51"/>
      <c r="S64" s="46">
        <v>89.59</v>
      </c>
      <c r="T64" s="50"/>
      <c r="U64" s="46">
        <v>100.88</v>
      </c>
    </row>
    <row r="65" spans="1:21" x14ac:dyDescent="0.45">
      <c r="A65" s="49">
        <v>62</v>
      </c>
      <c r="B65" s="50"/>
      <c r="C65" s="27"/>
      <c r="D65" s="27"/>
      <c r="E65" s="50"/>
      <c r="F65" s="27"/>
      <c r="G65" s="27"/>
      <c r="H65" s="27"/>
      <c r="I65" s="50"/>
      <c r="J65" s="27"/>
      <c r="K65" s="27"/>
      <c r="L65" s="27"/>
      <c r="M65" s="50"/>
      <c r="N65" s="27"/>
      <c r="O65" s="27"/>
      <c r="P65" s="46">
        <v>81.38</v>
      </c>
      <c r="Q65" s="50"/>
      <c r="R65" s="51"/>
      <c r="S65" s="46">
        <v>90.8</v>
      </c>
      <c r="T65" s="50"/>
      <c r="U65" s="46">
        <v>102.15</v>
      </c>
    </row>
    <row r="66" spans="1:21" x14ac:dyDescent="0.45">
      <c r="A66" s="49">
        <v>63</v>
      </c>
      <c r="B66" s="50"/>
      <c r="C66" s="27"/>
      <c r="D66" s="27"/>
      <c r="E66" s="50"/>
      <c r="F66" s="27"/>
      <c r="G66" s="27"/>
      <c r="H66" s="27"/>
      <c r="I66" s="50"/>
      <c r="J66" s="27"/>
      <c r="K66" s="27"/>
      <c r="L66" s="27"/>
      <c r="M66" s="50"/>
      <c r="N66" s="27"/>
      <c r="O66" s="27"/>
      <c r="P66" s="46">
        <v>82.53</v>
      </c>
      <c r="Q66" s="50"/>
      <c r="R66" s="51"/>
      <c r="S66" s="46">
        <v>92.01</v>
      </c>
      <c r="T66" s="50"/>
      <c r="U66" s="46">
        <v>103.46</v>
      </c>
    </row>
    <row r="67" spans="1:21" x14ac:dyDescent="0.45">
      <c r="A67" s="49">
        <v>64</v>
      </c>
      <c r="B67" s="50"/>
      <c r="C67" s="27"/>
      <c r="D67" s="27"/>
      <c r="E67" s="50"/>
      <c r="F67" s="27"/>
      <c r="G67" s="27"/>
      <c r="H67" s="27"/>
      <c r="I67" s="50"/>
      <c r="J67" s="27"/>
      <c r="K67" s="27"/>
      <c r="L67" s="27"/>
      <c r="M67" s="50"/>
      <c r="N67" s="27"/>
      <c r="O67" s="27"/>
      <c r="P67" s="46">
        <v>83.68</v>
      </c>
      <c r="Q67" s="50"/>
      <c r="R67" s="51"/>
      <c r="S67" s="46">
        <v>93.22</v>
      </c>
      <c r="T67" s="50"/>
      <c r="U67" s="46">
        <v>104.72</v>
      </c>
    </row>
    <row r="68" spans="1:21" x14ac:dyDescent="0.45">
      <c r="A68" s="49">
        <v>65</v>
      </c>
      <c r="B68" s="50"/>
      <c r="C68" s="27"/>
      <c r="D68" s="27"/>
      <c r="E68" s="50"/>
      <c r="F68" s="27"/>
      <c r="G68" s="27"/>
      <c r="H68" s="27"/>
      <c r="I68" s="50"/>
      <c r="J68" s="27"/>
      <c r="K68" s="27"/>
      <c r="L68" s="27"/>
      <c r="M68" s="50"/>
      <c r="N68" s="27"/>
      <c r="O68" s="27"/>
      <c r="P68" s="46">
        <v>84.82</v>
      </c>
      <c r="Q68" s="51"/>
      <c r="R68" s="51"/>
      <c r="S68" s="46">
        <v>94.42</v>
      </c>
      <c r="T68" s="51"/>
      <c r="U68" s="46">
        <v>105.97</v>
      </c>
    </row>
    <row r="69" spans="1:21" x14ac:dyDescent="0.45">
      <c r="A69" s="49">
        <v>66</v>
      </c>
      <c r="B69" s="50"/>
      <c r="C69" s="27"/>
      <c r="D69" s="27"/>
      <c r="E69" s="50"/>
      <c r="F69" s="27"/>
      <c r="G69" s="27"/>
      <c r="H69" s="27"/>
      <c r="I69" s="50"/>
      <c r="J69" s="27"/>
      <c r="K69" s="27"/>
      <c r="L69" s="27"/>
      <c r="M69" s="50"/>
      <c r="N69" s="27"/>
      <c r="O69" s="27"/>
      <c r="P69" s="46">
        <v>85.97</v>
      </c>
      <c r="Q69" s="51"/>
      <c r="R69" s="51"/>
      <c r="S69" s="46">
        <v>95.63</v>
      </c>
      <c r="T69" s="51"/>
      <c r="U69" s="46">
        <v>107.26</v>
      </c>
    </row>
    <row r="70" spans="1:21" x14ac:dyDescent="0.45">
      <c r="A70" s="49">
        <v>67</v>
      </c>
      <c r="B70" s="50"/>
      <c r="C70" s="27"/>
      <c r="D70" s="27"/>
      <c r="E70" s="50"/>
      <c r="F70" s="27"/>
      <c r="G70" s="27"/>
      <c r="H70" s="27"/>
      <c r="I70" s="50"/>
      <c r="J70" s="27"/>
      <c r="K70" s="27"/>
      <c r="L70" s="27"/>
      <c r="M70" s="50"/>
      <c r="N70" s="27"/>
      <c r="O70" s="27"/>
      <c r="P70" s="46">
        <v>87.11</v>
      </c>
      <c r="Q70" s="51"/>
      <c r="R70" s="51"/>
      <c r="S70" s="46">
        <v>96.83</v>
      </c>
      <c r="T70" s="51"/>
      <c r="U70" s="46">
        <v>108.54</v>
      </c>
    </row>
    <row r="71" spans="1:21" x14ac:dyDescent="0.45">
      <c r="A71" s="49">
        <v>68</v>
      </c>
      <c r="B71" s="50"/>
      <c r="C71" s="27"/>
      <c r="D71" s="27"/>
      <c r="E71" s="50"/>
      <c r="F71" s="27"/>
      <c r="G71" s="27"/>
      <c r="H71" s="27"/>
      <c r="I71" s="50"/>
      <c r="J71" s="27"/>
      <c r="K71" s="27"/>
      <c r="L71" s="27"/>
      <c r="M71" s="50"/>
      <c r="N71" s="27"/>
      <c r="O71" s="27"/>
      <c r="P71" s="46">
        <v>88.25</v>
      </c>
      <c r="Q71" s="51"/>
      <c r="R71" s="51"/>
      <c r="S71" s="46">
        <v>98.03</v>
      </c>
      <c r="T71" s="51"/>
      <c r="U71" s="46">
        <v>109.79</v>
      </c>
    </row>
    <row r="72" spans="1:21" x14ac:dyDescent="0.45">
      <c r="A72" s="49">
        <v>69</v>
      </c>
      <c r="B72" s="50"/>
      <c r="C72" s="27"/>
      <c r="D72" s="27"/>
      <c r="E72" s="50"/>
      <c r="F72" s="27"/>
      <c r="G72" s="27"/>
      <c r="H72" s="27"/>
      <c r="I72" s="50"/>
      <c r="J72" s="27"/>
      <c r="K72" s="27"/>
      <c r="L72" s="27"/>
      <c r="M72" s="50"/>
      <c r="N72" s="27"/>
      <c r="O72" s="27"/>
      <c r="P72" s="46">
        <v>89.39</v>
      </c>
      <c r="Q72" s="51"/>
      <c r="R72" s="51"/>
      <c r="S72" s="46">
        <v>99.23</v>
      </c>
      <c r="T72" s="51"/>
      <c r="U72" s="46">
        <v>111.06</v>
      </c>
    </row>
    <row r="73" spans="1:21" x14ac:dyDescent="0.45">
      <c r="A73" s="49">
        <v>70</v>
      </c>
      <c r="B73" s="50"/>
      <c r="C73" s="27"/>
      <c r="D73" s="27"/>
      <c r="E73" s="50"/>
      <c r="F73" s="27"/>
      <c r="G73" s="27"/>
      <c r="H73" s="27"/>
      <c r="I73" s="50"/>
      <c r="J73" s="27"/>
      <c r="K73" s="27"/>
      <c r="L73" s="27"/>
      <c r="M73" s="52">
        <v>77.599999999999994</v>
      </c>
      <c r="N73" s="27"/>
      <c r="O73" s="53">
        <v>89.5</v>
      </c>
      <c r="P73" s="46">
        <v>90.53</v>
      </c>
      <c r="Q73" s="52">
        <v>95</v>
      </c>
      <c r="R73" s="51"/>
      <c r="S73" s="46">
        <v>100.42</v>
      </c>
      <c r="T73" s="53">
        <v>104</v>
      </c>
      <c r="U73" s="46">
        <v>112.31</v>
      </c>
    </row>
    <row r="74" spans="1:21" x14ac:dyDescent="0.45">
      <c r="A74" s="49">
        <v>71</v>
      </c>
      <c r="B74" s="50"/>
      <c r="C74" s="27"/>
      <c r="D74" s="27"/>
      <c r="E74" s="50"/>
      <c r="F74" s="27"/>
      <c r="G74" s="27"/>
      <c r="H74" s="27"/>
      <c r="I74" s="50"/>
      <c r="J74" s="27"/>
      <c r="K74" s="27"/>
      <c r="L74" s="27"/>
      <c r="M74" s="50"/>
      <c r="N74" s="27"/>
      <c r="O74" s="27"/>
      <c r="P74" s="46">
        <v>91.67</v>
      </c>
      <c r="Q74" s="50"/>
      <c r="R74" s="51"/>
      <c r="S74" s="46">
        <v>101.62</v>
      </c>
      <c r="T74" s="50"/>
      <c r="U74" s="46">
        <v>113.56</v>
      </c>
    </row>
    <row r="75" spans="1:21" x14ac:dyDescent="0.45">
      <c r="A75" s="49">
        <v>72</v>
      </c>
      <c r="B75" s="50"/>
      <c r="C75" s="27"/>
      <c r="D75" s="27"/>
      <c r="E75" s="50"/>
      <c r="F75" s="27"/>
      <c r="G75" s="27"/>
      <c r="H75" s="27"/>
      <c r="I75" s="50"/>
      <c r="J75" s="27"/>
      <c r="K75" s="27"/>
      <c r="L75" s="27"/>
      <c r="M75" s="50"/>
      <c r="N75" s="27"/>
      <c r="O75" s="27"/>
      <c r="P75" s="46">
        <v>92.81</v>
      </c>
      <c r="Q75" s="50"/>
      <c r="R75" s="51"/>
      <c r="S75" s="46">
        <v>102.82</v>
      </c>
      <c r="T75" s="50"/>
      <c r="U75" s="46">
        <v>114.84</v>
      </c>
    </row>
    <row r="76" spans="1:21" x14ac:dyDescent="0.45">
      <c r="A76" s="49">
        <v>73</v>
      </c>
      <c r="B76" s="50"/>
      <c r="C76" s="27"/>
      <c r="D76" s="27"/>
      <c r="E76" s="50"/>
      <c r="F76" s="27"/>
      <c r="G76" s="27"/>
      <c r="H76" s="27"/>
      <c r="I76" s="50"/>
      <c r="J76" s="27"/>
      <c r="K76" s="27"/>
      <c r="L76" s="27"/>
      <c r="M76" s="50"/>
      <c r="N76" s="27"/>
      <c r="O76" s="27"/>
      <c r="P76" s="46">
        <v>93.95</v>
      </c>
      <c r="Q76" s="50"/>
      <c r="R76" s="51"/>
      <c r="S76" s="46">
        <v>104.01</v>
      </c>
      <c r="T76" s="50"/>
      <c r="U76" s="46">
        <v>116.08</v>
      </c>
    </row>
    <row r="77" spans="1:21" x14ac:dyDescent="0.45">
      <c r="A77" s="49">
        <v>74</v>
      </c>
      <c r="B77" s="50"/>
      <c r="C77" s="27"/>
      <c r="D77" s="27"/>
      <c r="E77" s="50"/>
      <c r="F77" s="27"/>
      <c r="G77" s="27"/>
      <c r="H77" s="27"/>
      <c r="I77" s="50"/>
      <c r="J77" s="27"/>
      <c r="K77" s="27"/>
      <c r="L77" s="27"/>
      <c r="M77" s="50"/>
      <c r="N77" s="27"/>
      <c r="O77" s="27"/>
      <c r="P77" s="46">
        <v>95.08</v>
      </c>
      <c r="Q77" s="51"/>
      <c r="R77" s="51"/>
      <c r="S77" s="46">
        <v>105.2</v>
      </c>
      <c r="T77" s="51"/>
      <c r="U77" s="46">
        <v>117.35</v>
      </c>
    </row>
    <row r="78" spans="1:21" x14ac:dyDescent="0.45">
      <c r="A78" s="49">
        <v>75</v>
      </c>
      <c r="B78" s="50"/>
      <c r="C78" s="27"/>
      <c r="D78" s="27"/>
      <c r="E78" s="50"/>
      <c r="F78" s="27"/>
      <c r="G78" s="27"/>
      <c r="H78" s="27"/>
      <c r="I78" s="50"/>
      <c r="J78" s="27"/>
      <c r="K78" s="27"/>
      <c r="L78" s="27"/>
      <c r="M78" s="50"/>
      <c r="N78" s="27"/>
      <c r="O78" s="27"/>
      <c r="P78" s="46">
        <v>96.22</v>
      </c>
      <c r="Q78" s="51"/>
      <c r="R78" s="51"/>
      <c r="S78" s="46">
        <v>106.39</v>
      </c>
      <c r="T78" s="51"/>
      <c r="U78" s="46">
        <v>118.6</v>
      </c>
    </row>
    <row r="79" spans="1:21" x14ac:dyDescent="0.45">
      <c r="A79" s="49">
        <v>76</v>
      </c>
      <c r="B79" s="50"/>
      <c r="C79" s="27"/>
      <c r="D79" s="27"/>
      <c r="E79" s="50"/>
      <c r="F79" s="27"/>
      <c r="G79" s="27"/>
      <c r="H79" s="27"/>
      <c r="I79" s="50"/>
      <c r="J79" s="27"/>
      <c r="K79" s="27"/>
      <c r="L79" s="27"/>
      <c r="M79" s="50"/>
      <c r="N79" s="27"/>
      <c r="O79" s="27"/>
      <c r="P79" s="46">
        <v>97.35</v>
      </c>
      <c r="Q79" s="51"/>
      <c r="R79" s="51"/>
      <c r="S79" s="46">
        <v>107.58</v>
      </c>
      <c r="T79" s="51"/>
      <c r="U79" s="46">
        <v>119.85</v>
      </c>
    </row>
    <row r="80" spans="1:21" x14ac:dyDescent="0.45">
      <c r="A80" s="49">
        <v>77</v>
      </c>
      <c r="B80" s="50"/>
      <c r="C80" s="27"/>
      <c r="D80" s="27"/>
      <c r="E80" s="50"/>
      <c r="F80" s="27"/>
      <c r="G80" s="27"/>
      <c r="H80" s="27"/>
      <c r="I80" s="50"/>
      <c r="J80" s="27"/>
      <c r="K80" s="27"/>
      <c r="L80" s="27"/>
      <c r="M80" s="50"/>
      <c r="N80" s="27"/>
      <c r="O80" s="27"/>
      <c r="P80" s="46">
        <v>98.49</v>
      </c>
      <c r="Q80" s="51"/>
      <c r="R80" s="51"/>
      <c r="S80" s="46">
        <v>108.77</v>
      </c>
      <c r="T80" s="51"/>
      <c r="U80" s="46">
        <v>121.11</v>
      </c>
    </row>
    <row r="81" spans="1:21" x14ac:dyDescent="0.45">
      <c r="A81" s="49">
        <v>78</v>
      </c>
      <c r="B81" s="50"/>
      <c r="C81" s="27"/>
      <c r="D81" s="27"/>
      <c r="E81" s="50"/>
      <c r="F81" s="27"/>
      <c r="G81" s="27"/>
      <c r="H81" s="27"/>
      <c r="I81" s="50"/>
      <c r="J81" s="27"/>
      <c r="K81" s="27"/>
      <c r="L81" s="27"/>
      <c r="M81" s="50"/>
      <c r="N81" s="27"/>
      <c r="O81" s="27"/>
      <c r="P81" s="46">
        <v>99.62</v>
      </c>
      <c r="Q81" s="51"/>
      <c r="R81" s="51"/>
      <c r="S81" s="46">
        <v>109.96</v>
      </c>
      <c r="T81" s="51"/>
      <c r="U81" s="46">
        <v>122.36</v>
      </c>
    </row>
    <row r="82" spans="1:21" x14ac:dyDescent="0.45">
      <c r="A82" s="49">
        <v>79</v>
      </c>
      <c r="B82" s="50"/>
      <c r="C82" s="27"/>
      <c r="D82" s="27"/>
      <c r="E82" s="50"/>
      <c r="F82" s="27"/>
      <c r="G82" s="27"/>
      <c r="H82" s="27"/>
      <c r="I82" s="50"/>
      <c r="J82" s="27"/>
      <c r="K82" s="27"/>
      <c r="L82" s="27"/>
      <c r="M82" s="50"/>
      <c r="N82" s="27"/>
      <c r="O82" s="27"/>
      <c r="P82" s="46">
        <v>100.75</v>
      </c>
      <c r="Q82" s="51"/>
      <c r="R82" s="51"/>
      <c r="S82" s="46">
        <v>111.15</v>
      </c>
      <c r="T82" s="51"/>
      <c r="U82" s="46">
        <v>123.6</v>
      </c>
    </row>
    <row r="83" spans="1:21" x14ac:dyDescent="0.45">
      <c r="A83" s="49">
        <v>80</v>
      </c>
      <c r="B83" s="50"/>
      <c r="C83" s="27"/>
      <c r="D83" s="27"/>
      <c r="E83" s="50"/>
      <c r="F83" s="27"/>
      <c r="G83" s="27"/>
      <c r="H83" s="27"/>
      <c r="I83" s="50"/>
      <c r="J83" s="27"/>
      <c r="K83" s="27"/>
      <c r="L83" s="27"/>
      <c r="M83" s="52">
        <v>88.1</v>
      </c>
      <c r="N83" s="27"/>
      <c r="O83" s="53">
        <v>96.6</v>
      </c>
      <c r="P83" s="46">
        <v>101.88</v>
      </c>
      <c r="Q83" s="53">
        <v>107</v>
      </c>
      <c r="R83" s="51"/>
      <c r="S83" s="46">
        <v>112.33</v>
      </c>
      <c r="T83" s="53">
        <v>116</v>
      </c>
      <c r="U83" s="46">
        <v>124.84</v>
      </c>
    </row>
    <row r="84" spans="1:21" x14ac:dyDescent="0.45">
      <c r="A84" s="49">
        <v>81</v>
      </c>
      <c r="B84" s="50"/>
      <c r="C84" s="27"/>
      <c r="D84" s="27"/>
      <c r="E84" s="50"/>
      <c r="F84" s="27"/>
      <c r="G84" s="27"/>
      <c r="H84" s="27"/>
      <c r="I84" s="50"/>
      <c r="J84" s="27"/>
      <c r="K84" s="27"/>
      <c r="L84" s="27"/>
      <c r="M84" s="50"/>
      <c r="N84" s="27"/>
      <c r="O84" s="27"/>
      <c r="P84" s="46">
        <v>103.01</v>
      </c>
      <c r="Q84" s="50"/>
      <c r="R84" s="51"/>
      <c r="S84" s="46">
        <v>113.51</v>
      </c>
      <c r="T84" s="50"/>
      <c r="U84" s="46">
        <v>126.09</v>
      </c>
    </row>
    <row r="85" spans="1:21" x14ac:dyDescent="0.45">
      <c r="A85" s="49">
        <v>82</v>
      </c>
      <c r="B85" s="50"/>
      <c r="C85" s="27"/>
      <c r="D85" s="27"/>
      <c r="E85" s="50"/>
      <c r="F85" s="27"/>
      <c r="G85" s="27"/>
      <c r="H85" s="27"/>
      <c r="I85" s="50"/>
      <c r="J85" s="27"/>
      <c r="K85" s="27"/>
      <c r="L85" s="27"/>
      <c r="M85" s="50"/>
      <c r="N85" s="27"/>
      <c r="O85" s="27"/>
      <c r="P85" s="46">
        <v>104.14</v>
      </c>
      <c r="Q85" s="50"/>
      <c r="R85" s="51"/>
      <c r="S85" s="46">
        <v>114.7</v>
      </c>
      <c r="T85" s="50"/>
      <c r="U85" s="46">
        <v>127.33</v>
      </c>
    </row>
    <row r="86" spans="1:21" x14ac:dyDescent="0.45">
      <c r="A86" s="49">
        <v>83</v>
      </c>
      <c r="B86" s="50"/>
      <c r="C86" s="27"/>
      <c r="D86" s="27"/>
      <c r="E86" s="50"/>
      <c r="F86" s="27"/>
      <c r="G86" s="27"/>
      <c r="H86" s="27"/>
      <c r="I86" s="50"/>
      <c r="J86" s="27"/>
      <c r="K86" s="27"/>
      <c r="L86" s="27"/>
      <c r="M86" s="50"/>
      <c r="N86" s="27"/>
      <c r="O86" s="27"/>
      <c r="P86" s="46">
        <v>105.27</v>
      </c>
      <c r="Q86" s="51"/>
      <c r="R86" s="51"/>
      <c r="S86" s="46">
        <v>115.88</v>
      </c>
      <c r="T86" s="51"/>
      <c r="U86" s="46">
        <v>128.57</v>
      </c>
    </row>
    <row r="87" spans="1:21" x14ac:dyDescent="0.45">
      <c r="A87" s="49">
        <v>84</v>
      </c>
      <c r="B87" s="50"/>
      <c r="C87" s="27"/>
      <c r="D87" s="27"/>
      <c r="E87" s="50"/>
      <c r="F87" s="27"/>
      <c r="G87" s="27"/>
      <c r="H87" s="27"/>
      <c r="I87" s="50"/>
      <c r="J87" s="27"/>
      <c r="K87" s="27"/>
      <c r="L87" s="27"/>
      <c r="M87" s="50"/>
      <c r="N87" s="27"/>
      <c r="O87" s="27"/>
      <c r="P87" s="46">
        <v>106.4</v>
      </c>
      <c r="Q87" s="51"/>
      <c r="R87" s="51"/>
      <c r="S87" s="46">
        <v>117.06</v>
      </c>
      <c r="T87" s="51"/>
      <c r="U87" s="46">
        <v>129.80000000000001</v>
      </c>
    </row>
    <row r="88" spans="1:21" x14ac:dyDescent="0.45">
      <c r="A88" s="49">
        <v>85</v>
      </c>
      <c r="B88" s="50"/>
      <c r="C88" s="27"/>
      <c r="D88" s="27"/>
      <c r="E88" s="50"/>
      <c r="F88" s="27"/>
      <c r="G88" s="27"/>
      <c r="H88" s="27"/>
      <c r="I88" s="50"/>
      <c r="J88" s="27"/>
      <c r="K88" s="27"/>
      <c r="L88" s="27"/>
      <c r="M88" s="50"/>
      <c r="N88" s="27"/>
      <c r="O88" s="27"/>
      <c r="P88" s="46">
        <v>107.52</v>
      </c>
      <c r="Q88" s="51"/>
      <c r="R88" s="51"/>
      <c r="S88" s="46">
        <v>118.24</v>
      </c>
      <c r="T88" s="51"/>
      <c r="U88" s="46">
        <v>131.04</v>
      </c>
    </row>
    <row r="89" spans="1:21" x14ac:dyDescent="0.45">
      <c r="A89" s="49">
        <v>86</v>
      </c>
      <c r="B89" s="50"/>
      <c r="C89" s="27"/>
      <c r="D89" s="27"/>
      <c r="E89" s="50"/>
      <c r="F89" s="27"/>
      <c r="G89" s="27"/>
      <c r="H89" s="27"/>
      <c r="I89" s="50"/>
      <c r="J89" s="27"/>
      <c r="K89" s="27"/>
      <c r="L89" s="27"/>
      <c r="M89" s="50"/>
      <c r="N89" s="27"/>
      <c r="O89" s="27"/>
      <c r="P89" s="46">
        <v>108.65</v>
      </c>
      <c r="Q89" s="51"/>
      <c r="R89" s="51"/>
      <c r="S89" s="46">
        <v>119.41</v>
      </c>
      <c r="T89" s="51"/>
      <c r="U89" s="46">
        <v>132.28</v>
      </c>
    </row>
    <row r="90" spans="1:21" x14ac:dyDescent="0.45">
      <c r="A90" s="49">
        <v>87</v>
      </c>
      <c r="B90" s="50"/>
      <c r="C90" s="27"/>
      <c r="D90" s="27"/>
      <c r="E90" s="50"/>
      <c r="F90" s="27"/>
      <c r="G90" s="27"/>
      <c r="H90" s="27"/>
      <c r="I90" s="50"/>
      <c r="J90" s="27"/>
      <c r="K90" s="27"/>
      <c r="L90" s="27"/>
      <c r="M90" s="50"/>
      <c r="N90" s="27"/>
      <c r="O90" s="27"/>
      <c r="P90" s="46">
        <v>109.77</v>
      </c>
      <c r="Q90" s="51"/>
      <c r="R90" s="51"/>
      <c r="S90" s="46">
        <v>120.59</v>
      </c>
      <c r="T90" s="51"/>
      <c r="U90" s="46">
        <v>133.51</v>
      </c>
    </row>
    <row r="91" spans="1:21" x14ac:dyDescent="0.45">
      <c r="A91" s="49">
        <v>88</v>
      </c>
      <c r="B91" s="50"/>
      <c r="C91" s="27"/>
      <c r="D91" s="27"/>
      <c r="E91" s="50"/>
      <c r="F91" s="27"/>
      <c r="G91" s="27"/>
      <c r="H91" s="27"/>
      <c r="I91" s="50"/>
      <c r="J91" s="27"/>
      <c r="K91" s="27"/>
      <c r="L91" s="27"/>
      <c r="M91" s="50"/>
      <c r="N91" s="27"/>
      <c r="O91" s="27"/>
      <c r="P91" s="46">
        <v>110.9</v>
      </c>
      <c r="Q91" s="51"/>
      <c r="R91" s="51"/>
      <c r="S91" s="46">
        <v>121.77</v>
      </c>
      <c r="T91" s="51"/>
      <c r="U91" s="46">
        <v>134.74</v>
      </c>
    </row>
    <row r="92" spans="1:21" x14ac:dyDescent="0.45">
      <c r="A92" s="49">
        <v>89</v>
      </c>
      <c r="B92" s="50"/>
      <c r="C92" s="27"/>
      <c r="D92" s="27"/>
      <c r="E92" s="50"/>
      <c r="F92" s="27"/>
      <c r="G92" s="27"/>
      <c r="H92" s="27"/>
      <c r="I92" s="50"/>
      <c r="J92" s="27"/>
      <c r="K92" s="27"/>
      <c r="L92" s="27"/>
      <c r="M92" s="50"/>
      <c r="N92" s="27"/>
      <c r="O92" s="27"/>
      <c r="P92" s="46">
        <v>112.02</v>
      </c>
      <c r="Q92" s="51"/>
      <c r="R92" s="51"/>
      <c r="S92" s="46">
        <v>122.94</v>
      </c>
      <c r="T92" s="51"/>
      <c r="U92" s="46">
        <v>135.96</v>
      </c>
    </row>
    <row r="93" spans="1:21" x14ac:dyDescent="0.45">
      <c r="A93" s="49">
        <v>90</v>
      </c>
      <c r="B93" s="50"/>
      <c r="C93" s="27"/>
      <c r="D93" s="27"/>
      <c r="E93" s="50"/>
      <c r="F93" s="27"/>
      <c r="G93" s="27"/>
      <c r="H93" s="27"/>
      <c r="I93" s="50"/>
      <c r="J93" s="27"/>
      <c r="K93" s="27"/>
      <c r="L93" s="27"/>
      <c r="M93" s="52">
        <v>98.6</v>
      </c>
      <c r="N93" s="27"/>
      <c r="O93" s="53">
        <v>108</v>
      </c>
      <c r="P93" s="46">
        <v>113.15</v>
      </c>
      <c r="Q93" s="53">
        <v>118</v>
      </c>
      <c r="R93" s="51"/>
      <c r="S93" s="46">
        <v>124.12</v>
      </c>
      <c r="T93" s="53">
        <v>128</v>
      </c>
      <c r="U93" s="46">
        <v>137.19</v>
      </c>
    </row>
    <row r="94" spans="1:21" x14ac:dyDescent="0.45">
      <c r="A94" s="49">
        <v>91</v>
      </c>
      <c r="B94" s="50"/>
      <c r="C94" s="27"/>
      <c r="D94" s="27"/>
      <c r="E94" s="50"/>
      <c r="F94" s="27"/>
      <c r="G94" s="27"/>
      <c r="H94" s="27"/>
      <c r="I94" s="50"/>
      <c r="J94" s="27"/>
      <c r="K94" s="27"/>
      <c r="L94" s="27"/>
      <c r="M94" s="50"/>
      <c r="N94" s="27"/>
      <c r="O94" s="27"/>
      <c r="P94" s="46">
        <v>114.27</v>
      </c>
      <c r="Q94" s="50"/>
      <c r="R94" s="51"/>
      <c r="S94" s="46">
        <v>125.29</v>
      </c>
      <c r="T94" s="50"/>
      <c r="U94" s="46">
        <v>138.44999999999999</v>
      </c>
    </row>
    <row r="95" spans="1:21" x14ac:dyDescent="0.45">
      <c r="A95" s="49">
        <v>92</v>
      </c>
      <c r="B95" s="50"/>
      <c r="C95" s="27"/>
      <c r="D95" s="27"/>
      <c r="E95" s="50"/>
      <c r="F95" s="27"/>
      <c r="G95" s="27"/>
      <c r="H95" s="27"/>
      <c r="I95" s="50"/>
      <c r="J95" s="27"/>
      <c r="K95" s="27"/>
      <c r="L95" s="27"/>
      <c r="M95" s="50"/>
      <c r="N95" s="27"/>
      <c r="O95" s="27"/>
      <c r="P95" s="46">
        <v>115.39</v>
      </c>
      <c r="Q95" s="51"/>
      <c r="R95" s="51"/>
      <c r="S95" s="46">
        <v>126.46</v>
      </c>
      <c r="T95" s="51"/>
      <c r="U95" s="46">
        <v>139.66</v>
      </c>
    </row>
    <row r="96" spans="1:21" x14ac:dyDescent="0.45">
      <c r="A96" s="49">
        <v>93</v>
      </c>
      <c r="B96" s="50"/>
      <c r="C96" s="27"/>
      <c r="D96" s="27"/>
      <c r="E96" s="50"/>
      <c r="F96" s="27"/>
      <c r="G96" s="27"/>
      <c r="H96" s="27"/>
      <c r="I96" s="50"/>
      <c r="J96" s="27"/>
      <c r="K96" s="27"/>
      <c r="L96" s="27"/>
      <c r="M96" s="50"/>
      <c r="N96" s="27"/>
      <c r="O96" s="27"/>
      <c r="P96" s="46">
        <v>116.51</v>
      </c>
      <c r="Q96" s="51"/>
      <c r="R96" s="51"/>
      <c r="S96" s="46">
        <v>127.63</v>
      </c>
      <c r="T96" s="51"/>
      <c r="U96" s="46">
        <v>140.9</v>
      </c>
    </row>
    <row r="97" spans="1:21" x14ac:dyDescent="0.45">
      <c r="A97" s="49">
        <v>94</v>
      </c>
      <c r="B97" s="50"/>
      <c r="C97" s="27"/>
      <c r="D97" s="27"/>
      <c r="E97" s="50"/>
      <c r="F97" s="27"/>
      <c r="G97" s="27"/>
      <c r="H97" s="27"/>
      <c r="I97" s="50"/>
      <c r="J97" s="27"/>
      <c r="K97" s="27"/>
      <c r="L97" s="27"/>
      <c r="M97" s="50"/>
      <c r="N97" s="27"/>
      <c r="O97" s="27"/>
      <c r="P97" s="46">
        <v>117.63</v>
      </c>
      <c r="Q97" s="51"/>
      <c r="R97" s="51"/>
      <c r="S97" s="46">
        <v>128.80000000000001</v>
      </c>
      <c r="T97" s="51"/>
      <c r="U97" s="46">
        <v>142.12</v>
      </c>
    </row>
    <row r="98" spans="1:21" x14ac:dyDescent="0.45">
      <c r="A98" s="49">
        <v>95</v>
      </c>
      <c r="B98" s="50"/>
      <c r="C98" s="27"/>
      <c r="D98" s="27"/>
      <c r="E98" s="50"/>
      <c r="F98" s="27"/>
      <c r="G98" s="27"/>
      <c r="H98" s="27"/>
      <c r="I98" s="50"/>
      <c r="J98" s="27"/>
      <c r="K98" s="27"/>
      <c r="L98" s="27"/>
      <c r="M98" s="50"/>
      <c r="N98" s="27"/>
      <c r="O98" s="27"/>
      <c r="P98" s="46">
        <v>118.75</v>
      </c>
      <c r="Q98" s="51"/>
      <c r="R98" s="51"/>
      <c r="S98" s="46">
        <v>129.97</v>
      </c>
      <c r="T98" s="51"/>
      <c r="U98" s="46">
        <v>143.32</v>
      </c>
    </row>
    <row r="99" spans="1:21" x14ac:dyDescent="0.45">
      <c r="A99" s="49">
        <v>96</v>
      </c>
      <c r="B99" s="50"/>
      <c r="C99" s="27"/>
      <c r="D99" s="27"/>
      <c r="E99" s="50"/>
      <c r="F99" s="27"/>
      <c r="G99" s="27"/>
      <c r="H99" s="27"/>
      <c r="I99" s="50"/>
      <c r="J99" s="27"/>
      <c r="K99" s="27"/>
      <c r="L99" s="27"/>
      <c r="M99" s="50"/>
      <c r="N99" s="27"/>
      <c r="O99" s="27"/>
      <c r="P99" s="46">
        <v>119.87</v>
      </c>
      <c r="Q99" s="51"/>
      <c r="R99" s="51"/>
      <c r="S99" s="46">
        <v>131.13999999999999</v>
      </c>
      <c r="T99" s="51"/>
      <c r="U99" s="46">
        <v>144.55000000000001</v>
      </c>
    </row>
    <row r="100" spans="1:21" x14ac:dyDescent="0.45">
      <c r="A100" s="49">
        <v>97</v>
      </c>
      <c r="B100" s="50"/>
      <c r="C100" s="27"/>
      <c r="D100" s="27"/>
      <c r="E100" s="50"/>
      <c r="F100" s="27"/>
      <c r="G100" s="27"/>
      <c r="H100" s="27"/>
      <c r="I100" s="50"/>
      <c r="J100" s="27"/>
      <c r="K100" s="27"/>
      <c r="L100" s="27"/>
      <c r="M100" s="50"/>
      <c r="N100" s="27"/>
      <c r="O100" s="27"/>
      <c r="P100" s="46">
        <v>120.99</v>
      </c>
      <c r="Q100" s="51"/>
      <c r="R100" s="51"/>
      <c r="S100" s="46">
        <v>132.31</v>
      </c>
      <c r="T100" s="51"/>
      <c r="U100" s="46">
        <v>145.78</v>
      </c>
    </row>
    <row r="101" spans="1:21" x14ac:dyDescent="0.45">
      <c r="A101" s="49">
        <v>98</v>
      </c>
      <c r="B101" s="50"/>
      <c r="C101" s="27"/>
      <c r="D101" s="27"/>
      <c r="E101" s="50"/>
      <c r="F101" s="27"/>
      <c r="G101" s="27"/>
      <c r="H101" s="27"/>
      <c r="I101" s="50"/>
      <c r="J101" s="27"/>
      <c r="K101" s="27"/>
      <c r="L101" s="27"/>
      <c r="M101" s="50"/>
      <c r="N101" s="27"/>
      <c r="O101" s="27"/>
      <c r="P101" s="46">
        <v>122.11</v>
      </c>
      <c r="Q101" s="51"/>
      <c r="R101" s="51"/>
      <c r="S101" s="46">
        <v>133.47</v>
      </c>
      <c r="T101" s="51"/>
      <c r="U101" s="46">
        <v>146.99</v>
      </c>
    </row>
    <row r="102" spans="1:21" x14ac:dyDescent="0.45">
      <c r="A102" s="49">
        <v>99</v>
      </c>
      <c r="B102" s="50"/>
      <c r="C102" s="27"/>
      <c r="D102" s="27"/>
      <c r="E102" s="50"/>
      <c r="F102" s="27"/>
      <c r="G102" s="27"/>
      <c r="H102" s="27"/>
      <c r="I102" s="50"/>
      <c r="J102" s="27"/>
      <c r="K102" s="27"/>
      <c r="L102" s="27"/>
      <c r="M102" s="50"/>
      <c r="N102" s="27"/>
      <c r="O102" s="27"/>
      <c r="P102" s="46">
        <v>123.23</v>
      </c>
      <c r="Q102" s="51"/>
      <c r="R102" s="51"/>
      <c r="S102" s="46">
        <v>134.63999999999999</v>
      </c>
      <c r="T102" s="51"/>
      <c r="U102" s="46">
        <v>148.21</v>
      </c>
    </row>
    <row r="103" spans="1:21" x14ac:dyDescent="0.45">
      <c r="A103" s="49">
        <v>100</v>
      </c>
      <c r="B103" s="50"/>
      <c r="C103" s="27"/>
      <c r="D103" s="27"/>
      <c r="E103" s="50"/>
      <c r="F103" s="27"/>
      <c r="G103" s="27"/>
      <c r="H103" s="27"/>
      <c r="I103" s="50"/>
      <c r="J103" s="27"/>
      <c r="K103" s="27"/>
      <c r="L103" s="27"/>
      <c r="M103" s="52">
        <v>109</v>
      </c>
      <c r="N103" s="27"/>
      <c r="O103" s="53">
        <v>118</v>
      </c>
      <c r="P103" s="46">
        <v>124.34</v>
      </c>
      <c r="Q103" s="53">
        <v>130</v>
      </c>
      <c r="R103" s="51"/>
      <c r="S103" s="46">
        <v>135.81</v>
      </c>
      <c r="T103" s="53">
        <v>140</v>
      </c>
      <c r="U103" s="46">
        <v>149.47999999999999</v>
      </c>
    </row>
    <row r="105" spans="1:21" x14ac:dyDescent="0.45">
      <c r="A105" s="54" t="s">
        <v>58</v>
      </c>
      <c r="P105" t="s">
        <v>54</v>
      </c>
    </row>
    <row r="106" spans="1:21" x14ac:dyDescent="0.45">
      <c r="A106" s="54" t="s">
        <v>59</v>
      </c>
    </row>
    <row r="107" spans="1:21" x14ac:dyDescent="0.45">
      <c r="A107" s="55" t="s">
        <v>60</v>
      </c>
    </row>
  </sheetData>
  <sheetProtection password="F9E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วิธีการใช้</vt:lpstr>
      <vt:lpstr>กรอกข้อมูล</vt:lpstr>
      <vt:lpstr>ตารางคำนวณ</vt:lpstr>
      <vt:lpstr>ผลวิเคราะห์</vt:lpstr>
      <vt:lpstr>Chi-test</vt:lpstr>
      <vt:lpstr>วิธีการใช้!Print_Area</vt:lpstr>
    </vt:vector>
  </TitlesOfParts>
  <Company>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2009-08-11T07:33:31Z</cp:lastPrinted>
  <dcterms:created xsi:type="dcterms:W3CDTF">2009-05-31T01:58:35Z</dcterms:created>
  <dcterms:modified xsi:type="dcterms:W3CDTF">2011-08-03T07:28:38Z</dcterms:modified>
</cp:coreProperties>
</file>